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50" windowWidth="27795" windowHeight="1564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Sheet1!$A$1:$E$77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76" i="1" l="1"/>
  <c r="D75" i="1"/>
  <c r="D74" i="1"/>
  <c r="D73" i="1"/>
  <c r="D70" i="1"/>
  <c r="D67" i="1"/>
  <c r="D66" i="1"/>
  <c r="D63" i="1"/>
  <c r="D62" i="1"/>
  <c r="D61" i="1"/>
  <c r="D60" i="1"/>
  <c r="D59" i="1"/>
  <c r="D55" i="1"/>
  <c r="D53" i="1"/>
  <c r="D52" i="1"/>
  <c r="D51" i="1"/>
  <c r="D50" i="1"/>
  <c r="D49" i="1"/>
  <c r="D48" i="1"/>
  <c r="D46" i="1"/>
  <c r="D45" i="1"/>
  <c r="D42" i="1"/>
  <c r="D40" i="1"/>
  <c r="D39" i="1"/>
  <c r="E35" i="1"/>
  <c r="D35" i="1"/>
  <c r="D34" i="1"/>
  <c r="D32" i="1"/>
  <c r="D31" i="1"/>
  <c r="D29" i="1"/>
  <c r="D27" i="1"/>
  <c r="D23" i="1"/>
  <c r="D22" i="1"/>
  <c r="D18" i="1"/>
  <c r="D15" i="1"/>
  <c r="D12" i="1"/>
  <c r="D10" i="1"/>
  <c r="D9" i="1"/>
  <c r="D7" i="1"/>
  <c r="D5" i="1"/>
</calcChain>
</file>

<file path=xl/sharedStrings.xml><?xml version="1.0" encoding="utf-8"?>
<sst xmlns="http://schemas.openxmlformats.org/spreadsheetml/2006/main" count="157" uniqueCount="94">
  <si>
    <t>Name</t>
  </si>
  <si>
    <t>Title</t>
  </si>
  <si>
    <t xml:space="preserve">Start Date </t>
  </si>
  <si>
    <t xml:space="preserve">Salary/Reg Pay  </t>
  </si>
  <si>
    <t>OT</t>
  </si>
  <si>
    <t>Algozino, Natalee</t>
  </si>
  <si>
    <t>Part Time Firefighter/EMT</t>
  </si>
  <si>
    <t xml:space="preserve">Ames, Jacob </t>
  </si>
  <si>
    <t>Part Time Contract Firefighter/Paramedic</t>
  </si>
  <si>
    <t>Appleman, James</t>
  </si>
  <si>
    <t xml:space="preserve">Auer, David </t>
  </si>
  <si>
    <t>Full Time Firefighter/Paramedic</t>
  </si>
  <si>
    <t>Benge, David</t>
  </si>
  <si>
    <t>Part Time Firefighter/Paramedic</t>
  </si>
  <si>
    <t xml:space="preserve">Bergstrom, Sean </t>
  </si>
  <si>
    <t>Bocox, David</t>
  </si>
  <si>
    <t xml:space="preserve">Breuscher, Anthony </t>
  </si>
  <si>
    <t>Brooks, Jason</t>
  </si>
  <si>
    <t>Lieutenant</t>
  </si>
  <si>
    <t>Buckley, Rodney</t>
  </si>
  <si>
    <t xml:space="preserve">Burkinshaw, Mark </t>
  </si>
  <si>
    <t>Byers, Griffin</t>
  </si>
  <si>
    <t>Chan, Jeremy</t>
  </si>
  <si>
    <t>Chiappetta, Robert</t>
  </si>
  <si>
    <t>Christian, John</t>
  </si>
  <si>
    <t>Fire Chief</t>
  </si>
  <si>
    <t>Cloe, Austin</t>
  </si>
  <si>
    <t>Cordova, Frank</t>
  </si>
  <si>
    <t xml:space="preserve">Cramer, Ryan </t>
  </si>
  <si>
    <t xml:space="preserve">Curtis, Jason </t>
  </si>
  <si>
    <t xml:space="preserve">Dahlstrom, Joseph </t>
  </si>
  <si>
    <t>Danesi, Robert</t>
  </si>
  <si>
    <t>Demasi, Frank</t>
  </si>
  <si>
    <t>Deram, Tony</t>
  </si>
  <si>
    <t>Diamond, Eyal</t>
  </si>
  <si>
    <t xml:space="preserve">Dimock, Ellen </t>
  </si>
  <si>
    <t>Trustee</t>
  </si>
  <si>
    <t xml:space="preserve">Durkin, Branden </t>
  </si>
  <si>
    <t>Formica, Matthew</t>
  </si>
  <si>
    <t xml:space="preserve">Foster, Seth </t>
  </si>
  <si>
    <t>Frankson, Sam</t>
  </si>
  <si>
    <t>Gabl, Joshua</t>
  </si>
  <si>
    <t>Gomez, Edgar</t>
  </si>
  <si>
    <t>Grant, Ron</t>
  </si>
  <si>
    <t>Part Time Administrative Officer</t>
  </si>
  <si>
    <t>Guerin, Ross</t>
  </si>
  <si>
    <t>Hanrath, Eric</t>
  </si>
  <si>
    <t>Hay, Brendan</t>
  </si>
  <si>
    <t xml:space="preserve">Herling, Patrick </t>
  </si>
  <si>
    <t>Hermann, Nicholas</t>
  </si>
  <si>
    <t>Heyer, Jeff</t>
  </si>
  <si>
    <t>Fire Inspector</t>
  </si>
  <si>
    <t xml:space="preserve">Higgins, Mike </t>
  </si>
  <si>
    <t>Howell, James</t>
  </si>
  <si>
    <t>Johnson, Griffin</t>
  </si>
  <si>
    <t>Koeppen, Greg</t>
  </si>
  <si>
    <t>Fire Commissioner</t>
  </si>
  <si>
    <t>Lakins, Michael</t>
  </si>
  <si>
    <t xml:space="preserve">Lillge, Joris </t>
  </si>
  <si>
    <t>Battalion Chief</t>
  </si>
  <si>
    <t xml:space="preserve">Lloyd, Craig </t>
  </si>
  <si>
    <t>Lobue, Jason</t>
  </si>
  <si>
    <t>Mandigo, Ian</t>
  </si>
  <si>
    <t xml:space="preserve">McDermott, Sean </t>
  </si>
  <si>
    <t>McLaughlin, Christopher</t>
  </si>
  <si>
    <t>O'Connor, Patrick</t>
  </si>
  <si>
    <t>O'Sullivan, Gerald</t>
  </si>
  <si>
    <t>Paul, Jeff</t>
  </si>
  <si>
    <t>Pierre, Dan</t>
  </si>
  <si>
    <t>Deputy Chief</t>
  </si>
  <si>
    <t>Quentin, Gregory</t>
  </si>
  <si>
    <t>Quinnett, Maxwell</t>
  </si>
  <si>
    <t xml:space="preserve">Ramel, Chris </t>
  </si>
  <si>
    <t>Richtman, Bonnie</t>
  </si>
  <si>
    <t>Rutkowski, Michael</t>
  </si>
  <si>
    <t>Sanchez-Vega, Jose</t>
  </si>
  <si>
    <t>Sandora, Jasmine</t>
  </si>
  <si>
    <t xml:space="preserve">Schaefer, Ryan </t>
  </si>
  <si>
    <t>Schiera, Andrew</t>
  </si>
  <si>
    <t>Schwenk, Leslie</t>
  </si>
  <si>
    <t>Seiffert, Ryan</t>
  </si>
  <si>
    <t>Sheridan, Thomas</t>
  </si>
  <si>
    <t>Simpson, Samuel</t>
  </si>
  <si>
    <t xml:space="preserve">Slazes, Douglas </t>
  </si>
  <si>
    <t>Stasieczek, Lukas</t>
  </si>
  <si>
    <t xml:space="preserve">Torkilsen, David </t>
  </si>
  <si>
    <t>Toth, Terry</t>
  </si>
  <si>
    <t>Van Steenhuyse, Donna</t>
  </si>
  <si>
    <t>Administrative Secretary</t>
  </si>
  <si>
    <t>Viggiano, Adam</t>
  </si>
  <si>
    <t>Walker, Deane</t>
  </si>
  <si>
    <t>Weidman, James</t>
  </si>
  <si>
    <t>Willen, Paul</t>
  </si>
  <si>
    <t>Wojciechowski, Karen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</si>
</sst>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0" fillId="0" borderId="1" xfId="0" applyFill="1" applyBorder="1"/>
    <xf numFmtId="14" fontId="0" fillId="0" borderId="1" xfId="0" applyNumberFormat="1" applyFill="1" applyBorder="1" applyAlignment="1">
      <alignment horizontal="center"/>
    </xf>
    <xf numFmtId="44" fontId="0" fillId="0" borderId="1" xfId="1" applyFont="1" applyFill="1" applyBorder="1"/>
    <xf numFmtId="0" fontId="0" fillId="0" borderId="1" xfId="0" applyFont="1" applyFill="1" applyBorder="1"/>
    <xf numFmtId="14" fontId="0" fillId="0" borderId="1" xfId="0" applyNumberFormat="1" applyFont="1" applyFill="1" applyBorder="1" applyAlignment="1">
      <alignment horizontal="center"/>
    </xf>
    <xf numFmtId="44" fontId="1" fillId="0" borderId="1" xfId="1" applyFont="1" applyFill="1" applyBorder="1"/>
    <xf numFmtId="44" fontId="4" fillId="0" borderId="1" xfId="1" applyFont="1" applyFill="1" applyBorder="1" applyAlignment="1">
      <alignment horizontal="right" vertical="top"/>
    </xf>
    <xf numFmtId="14" fontId="0" fillId="0" borderId="1" xfId="1" applyNumberFormat="1" applyFont="1" applyFill="1" applyBorder="1" applyAlignment="1">
      <alignment horizontal="center"/>
    </xf>
    <xf numFmtId="8" fontId="0" fillId="0" borderId="1" xfId="1" applyNumberFormat="1" applyFont="1" applyFill="1" applyBorder="1"/>
    <xf numFmtId="0" fontId="0" fillId="0" borderId="2" xfId="0" applyFill="1" applyBorder="1"/>
    <xf numFmtId="14" fontId="0" fillId="0" borderId="2" xfId="0" applyNumberFormat="1" applyFill="1" applyBorder="1" applyAlignment="1">
      <alignment horizontal="center"/>
    </xf>
    <xf numFmtId="44" fontId="0" fillId="0" borderId="2" xfId="1" applyFont="1" applyFill="1" applyBorder="1"/>
    <xf numFmtId="0" fontId="2" fillId="0" borderId="4" xfId="0" applyFont="1" applyBorder="1" applyAlignment="1">
      <alignment horizontal="center"/>
    </xf>
    <xf numFmtId="44" fontId="2" fillId="0" borderId="5" xfId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7"/>
  <sheetViews>
    <sheetView tabSelected="1" workbookViewId="0">
      <pane ySplit="1" topLeftCell="A2" activePane="bottomLeft" state="frozen"/>
      <selection pane="bottomLeft" activeCell="N33" sqref="N33"/>
    </sheetView>
  </sheetViews>
  <sheetFormatPr defaultRowHeight="15" x14ac:dyDescent="0.25"/>
  <cols>
    <col min="1" max="1" width="22.85546875" bestFit="1" customWidth="1"/>
    <col min="2" max="2" width="38.28515625" bestFit="1" customWidth="1"/>
    <col min="3" max="3" width="10.7109375" bestFit="1" customWidth="1"/>
    <col min="4" max="4" width="15" bestFit="1" customWidth="1"/>
    <col min="5" max="5" width="11.5703125" bestFit="1" customWidth="1"/>
  </cols>
  <sheetData>
    <row r="1" spans="1:5" s="17" customFormat="1" ht="16.5" thickBot="1" x14ac:dyDescent="0.3">
      <c r="A1" s="15" t="s">
        <v>0</v>
      </c>
      <c r="B1" s="16" t="s">
        <v>1</v>
      </c>
      <c r="C1" s="13" t="s">
        <v>2</v>
      </c>
      <c r="D1" s="13" t="s">
        <v>3</v>
      </c>
      <c r="E1" s="14" t="s">
        <v>4</v>
      </c>
    </row>
    <row r="2" spans="1:5" x14ac:dyDescent="0.25">
      <c r="A2" s="10" t="s">
        <v>5</v>
      </c>
      <c r="B2" s="10" t="s">
        <v>6</v>
      </c>
      <c r="C2" s="11">
        <v>42903</v>
      </c>
      <c r="D2" s="12">
        <v>11642.21</v>
      </c>
      <c r="E2" s="12"/>
    </row>
    <row r="3" spans="1:5" x14ac:dyDescent="0.25">
      <c r="A3" s="4" t="s">
        <v>7</v>
      </c>
      <c r="B3" s="4" t="s">
        <v>8</v>
      </c>
      <c r="C3" s="2">
        <v>41745</v>
      </c>
      <c r="D3" s="3">
        <v>375</v>
      </c>
      <c r="E3" s="3"/>
    </row>
    <row r="4" spans="1:5" x14ac:dyDescent="0.25">
      <c r="A4" s="1" t="s">
        <v>9</v>
      </c>
      <c r="B4" s="1" t="s">
        <v>6</v>
      </c>
      <c r="C4" s="2">
        <v>37987</v>
      </c>
      <c r="D4" s="3">
        <v>1390.28</v>
      </c>
      <c r="E4" s="3"/>
    </row>
    <row r="5" spans="1:5" x14ac:dyDescent="0.25">
      <c r="A5" s="4" t="s">
        <v>10</v>
      </c>
      <c r="B5" s="4" t="s">
        <v>11</v>
      </c>
      <c r="C5" s="5">
        <v>40105</v>
      </c>
      <c r="D5" s="6">
        <f>109975.5-E5</f>
        <v>94790.63</v>
      </c>
      <c r="E5" s="3">
        <v>15184.87</v>
      </c>
    </row>
    <row r="6" spans="1:5" x14ac:dyDescent="0.25">
      <c r="A6" s="1" t="s">
        <v>12</v>
      </c>
      <c r="B6" s="1" t="s">
        <v>13</v>
      </c>
      <c r="C6" s="2">
        <v>41732</v>
      </c>
      <c r="D6" s="3">
        <v>1897.25</v>
      </c>
      <c r="E6" s="3"/>
    </row>
    <row r="7" spans="1:5" x14ac:dyDescent="0.25">
      <c r="A7" s="4" t="s">
        <v>14</v>
      </c>
      <c r="B7" s="4" t="s">
        <v>11</v>
      </c>
      <c r="C7" s="5">
        <v>42249</v>
      </c>
      <c r="D7" s="6">
        <f>20211.74-E7</f>
        <v>18814.920000000002</v>
      </c>
      <c r="E7" s="3">
        <v>1396.82</v>
      </c>
    </row>
    <row r="8" spans="1:5" x14ac:dyDescent="0.25">
      <c r="A8" s="4" t="s">
        <v>15</v>
      </c>
      <c r="B8" s="4" t="s">
        <v>8</v>
      </c>
      <c r="C8" s="2">
        <v>41002</v>
      </c>
      <c r="D8" s="6">
        <v>207</v>
      </c>
      <c r="E8" s="3"/>
    </row>
    <row r="9" spans="1:5" x14ac:dyDescent="0.25">
      <c r="A9" s="1" t="s">
        <v>16</v>
      </c>
      <c r="B9" s="1" t="s">
        <v>6</v>
      </c>
      <c r="C9" s="2">
        <v>37987</v>
      </c>
      <c r="D9" s="3">
        <f>5321.71-E9</f>
        <v>5171.71</v>
      </c>
      <c r="E9" s="3">
        <v>150</v>
      </c>
    </row>
    <row r="10" spans="1:5" x14ac:dyDescent="0.25">
      <c r="A10" s="1" t="s">
        <v>17</v>
      </c>
      <c r="B10" s="1" t="s">
        <v>18</v>
      </c>
      <c r="C10" s="2">
        <v>36173</v>
      </c>
      <c r="D10" s="3">
        <f>144445.69-E10</f>
        <v>103364.83</v>
      </c>
      <c r="E10" s="3">
        <v>41080.86</v>
      </c>
    </row>
    <row r="11" spans="1:5" x14ac:dyDescent="0.25">
      <c r="A11" s="1" t="s">
        <v>19</v>
      </c>
      <c r="B11" s="1" t="s">
        <v>18</v>
      </c>
      <c r="C11" s="2">
        <v>33359</v>
      </c>
      <c r="D11" s="3">
        <v>105463.76</v>
      </c>
      <c r="E11" s="3">
        <v>25693.23</v>
      </c>
    </row>
    <row r="12" spans="1:5" x14ac:dyDescent="0.25">
      <c r="A12" s="4" t="s">
        <v>20</v>
      </c>
      <c r="B12" s="4" t="s">
        <v>11</v>
      </c>
      <c r="C12" s="5">
        <v>35065</v>
      </c>
      <c r="D12" s="6">
        <f>102862.62-E12</f>
        <v>95887.98</v>
      </c>
      <c r="E12" s="3">
        <v>6974.64</v>
      </c>
    </row>
    <row r="13" spans="1:5" x14ac:dyDescent="0.25">
      <c r="A13" s="1" t="s">
        <v>21</v>
      </c>
      <c r="B13" s="1" t="s">
        <v>13</v>
      </c>
      <c r="C13" s="2">
        <v>41190</v>
      </c>
      <c r="D13" s="3">
        <v>4950</v>
      </c>
      <c r="E13" s="3"/>
    </row>
    <row r="14" spans="1:5" x14ac:dyDescent="0.25">
      <c r="A14" s="1" t="s">
        <v>22</v>
      </c>
      <c r="B14" s="1" t="s">
        <v>6</v>
      </c>
      <c r="C14" s="2">
        <v>42903</v>
      </c>
      <c r="D14" s="3">
        <v>8791.89</v>
      </c>
      <c r="E14" s="3"/>
    </row>
    <row r="15" spans="1:5" x14ac:dyDescent="0.25">
      <c r="A15" s="1" t="s">
        <v>23</v>
      </c>
      <c r="B15" s="1" t="s">
        <v>13</v>
      </c>
      <c r="C15" s="2">
        <v>34029</v>
      </c>
      <c r="D15" s="3">
        <f>8746.76-E15</f>
        <v>8463.26</v>
      </c>
      <c r="E15" s="3">
        <v>283.5</v>
      </c>
    </row>
    <row r="16" spans="1:5" x14ac:dyDescent="0.25">
      <c r="A16" s="4" t="s">
        <v>24</v>
      </c>
      <c r="B16" s="4" t="s">
        <v>25</v>
      </c>
      <c r="C16" s="2">
        <v>31990</v>
      </c>
      <c r="D16" s="3">
        <v>150325.47</v>
      </c>
      <c r="E16" s="3"/>
    </row>
    <row r="17" spans="1:5" x14ac:dyDescent="0.25">
      <c r="A17" s="1" t="s">
        <v>26</v>
      </c>
      <c r="B17" s="1" t="s">
        <v>13</v>
      </c>
      <c r="C17" s="2">
        <v>43054</v>
      </c>
      <c r="D17" s="3">
        <v>681.38</v>
      </c>
      <c r="E17" s="3"/>
    </row>
    <row r="18" spans="1:5" x14ac:dyDescent="0.25">
      <c r="A18" s="4" t="s">
        <v>27</v>
      </c>
      <c r="B18" s="4" t="s">
        <v>11</v>
      </c>
      <c r="C18" s="5">
        <v>42319</v>
      </c>
      <c r="D18" s="6">
        <f>68720.99-E18</f>
        <v>63508.500000000007</v>
      </c>
      <c r="E18" s="3">
        <v>5212.49</v>
      </c>
    </row>
    <row r="19" spans="1:5" x14ac:dyDescent="0.25">
      <c r="A19" s="4" t="s">
        <v>28</v>
      </c>
      <c r="B19" s="4" t="s">
        <v>11</v>
      </c>
      <c r="C19" s="5">
        <v>37530</v>
      </c>
      <c r="D19" s="6">
        <v>89854.81</v>
      </c>
      <c r="E19" s="3">
        <v>18478.64</v>
      </c>
    </row>
    <row r="20" spans="1:5" x14ac:dyDescent="0.25">
      <c r="A20" s="4" t="s">
        <v>29</v>
      </c>
      <c r="B20" s="4" t="s">
        <v>8</v>
      </c>
      <c r="C20" s="2">
        <v>41912</v>
      </c>
      <c r="D20" s="3">
        <v>0</v>
      </c>
      <c r="E20" s="3">
        <v>1433.25</v>
      </c>
    </row>
    <row r="21" spans="1:5" x14ac:dyDescent="0.25">
      <c r="A21" s="1" t="s">
        <v>30</v>
      </c>
      <c r="B21" s="1" t="s">
        <v>6</v>
      </c>
      <c r="C21" s="2">
        <v>35065</v>
      </c>
      <c r="D21" s="3">
        <v>7806.63</v>
      </c>
      <c r="E21" s="3"/>
    </row>
    <row r="22" spans="1:5" x14ac:dyDescent="0.25">
      <c r="A22" s="4" t="s">
        <v>31</v>
      </c>
      <c r="B22" s="4" t="s">
        <v>11</v>
      </c>
      <c r="C22" s="5">
        <v>36173</v>
      </c>
      <c r="D22" s="6">
        <f>106011.39-E22</f>
        <v>92835.11</v>
      </c>
      <c r="E22" s="3">
        <v>13176.28</v>
      </c>
    </row>
    <row r="23" spans="1:5" x14ac:dyDescent="0.25">
      <c r="A23" s="4" t="s">
        <v>32</v>
      </c>
      <c r="B23" s="4" t="s">
        <v>11</v>
      </c>
      <c r="C23" s="5">
        <v>40105</v>
      </c>
      <c r="D23" s="6">
        <f>134253.99-E23</f>
        <v>99674.139999999985</v>
      </c>
      <c r="E23" s="3">
        <v>34579.85</v>
      </c>
    </row>
    <row r="24" spans="1:5" x14ac:dyDescent="0.25">
      <c r="A24" s="4" t="s">
        <v>33</v>
      </c>
      <c r="B24" s="4" t="s">
        <v>8</v>
      </c>
      <c r="C24" s="2">
        <v>42276</v>
      </c>
      <c r="D24" s="3">
        <v>9534.5</v>
      </c>
      <c r="E24" s="3"/>
    </row>
    <row r="25" spans="1:5" x14ac:dyDescent="0.25">
      <c r="A25" s="1" t="s">
        <v>34</v>
      </c>
      <c r="B25" s="1" t="s">
        <v>13</v>
      </c>
      <c r="C25" s="2">
        <v>42430</v>
      </c>
      <c r="D25" s="3">
        <v>1413.75</v>
      </c>
      <c r="E25" s="3"/>
    </row>
    <row r="26" spans="1:5" x14ac:dyDescent="0.25">
      <c r="A26" s="1" t="s">
        <v>35</v>
      </c>
      <c r="B26" s="1" t="s">
        <v>36</v>
      </c>
      <c r="C26" s="5">
        <v>36281</v>
      </c>
      <c r="D26" s="3">
        <v>1750</v>
      </c>
      <c r="E26" s="3"/>
    </row>
    <row r="27" spans="1:5" x14ac:dyDescent="0.25">
      <c r="A27" s="4" t="s">
        <v>37</v>
      </c>
      <c r="B27" s="4" t="s">
        <v>8</v>
      </c>
      <c r="C27" s="2">
        <v>42276</v>
      </c>
      <c r="D27" s="3">
        <f>24579.13-E27</f>
        <v>21735.13</v>
      </c>
      <c r="E27" s="3">
        <v>2844</v>
      </c>
    </row>
    <row r="28" spans="1:5" x14ac:dyDescent="0.25">
      <c r="A28" s="1" t="s">
        <v>38</v>
      </c>
      <c r="B28" s="1" t="s">
        <v>13</v>
      </c>
      <c r="C28" s="2">
        <v>42908</v>
      </c>
      <c r="D28" s="3">
        <v>2175</v>
      </c>
      <c r="E28" s="3"/>
    </row>
    <row r="29" spans="1:5" x14ac:dyDescent="0.25">
      <c r="A29" s="4" t="s">
        <v>39</v>
      </c>
      <c r="B29" s="4" t="s">
        <v>11</v>
      </c>
      <c r="C29" s="2">
        <v>41821</v>
      </c>
      <c r="D29" s="6">
        <f>20371.29-E29</f>
        <v>19209.86</v>
      </c>
      <c r="E29" s="3">
        <v>1161.43</v>
      </c>
    </row>
    <row r="30" spans="1:5" x14ac:dyDescent="0.25">
      <c r="A30" s="4" t="s">
        <v>40</v>
      </c>
      <c r="B30" s="4" t="s">
        <v>11</v>
      </c>
      <c r="C30" s="5">
        <v>36418</v>
      </c>
      <c r="D30" s="6">
        <v>89027.23</v>
      </c>
      <c r="E30" s="3"/>
    </row>
    <row r="31" spans="1:5" x14ac:dyDescent="0.25">
      <c r="A31" s="1" t="s">
        <v>41</v>
      </c>
      <c r="B31" s="1" t="s">
        <v>13</v>
      </c>
      <c r="C31" s="2">
        <v>42276</v>
      </c>
      <c r="D31" s="3">
        <f>10382.95-234</f>
        <v>10148.950000000001</v>
      </c>
      <c r="E31" s="3">
        <v>234</v>
      </c>
    </row>
    <row r="32" spans="1:5" x14ac:dyDescent="0.25">
      <c r="A32" s="1" t="s">
        <v>42</v>
      </c>
      <c r="B32" s="1" t="s">
        <v>13</v>
      </c>
      <c r="C32" s="2">
        <v>42604</v>
      </c>
      <c r="D32" s="3">
        <f>38249.38-1260</f>
        <v>36989.379999999997</v>
      </c>
      <c r="E32" s="3">
        <v>1260</v>
      </c>
    </row>
    <row r="33" spans="1:5" x14ac:dyDescent="0.25">
      <c r="A33" s="4" t="s">
        <v>43</v>
      </c>
      <c r="B33" s="4" t="s">
        <v>44</v>
      </c>
      <c r="C33" s="2">
        <v>42416</v>
      </c>
      <c r="D33" s="3">
        <v>31500</v>
      </c>
      <c r="E33" s="3"/>
    </row>
    <row r="34" spans="1:5" x14ac:dyDescent="0.25">
      <c r="A34" s="4" t="s">
        <v>45</v>
      </c>
      <c r="B34" s="4" t="s">
        <v>11</v>
      </c>
      <c r="C34" s="5">
        <v>40177</v>
      </c>
      <c r="D34" s="6">
        <f>100554.41-E34</f>
        <v>86605.760000000009</v>
      </c>
      <c r="E34" s="3">
        <v>13948.65</v>
      </c>
    </row>
    <row r="35" spans="1:5" x14ac:dyDescent="0.25">
      <c r="A35" s="1" t="s">
        <v>46</v>
      </c>
      <c r="B35" s="1" t="s">
        <v>13</v>
      </c>
      <c r="C35" s="2">
        <v>42768</v>
      </c>
      <c r="D35" s="3">
        <f>18066.09-677.25</f>
        <v>17388.84</v>
      </c>
      <c r="E35" s="7">
        <f>32.25+645</f>
        <v>677.25</v>
      </c>
    </row>
    <row r="36" spans="1:5" x14ac:dyDescent="0.25">
      <c r="A36" s="1" t="s">
        <v>47</v>
      </c>
      <c r="B36" s="1" t="s">
        <v>13</v>
      </c>
      <c r="C36" s="2">
        <v>42856</v>
      </c>
      <c r="D36" s="3">
        <v>6278.64</v>
      </c>
      <c r="E36" s="3"/>
    </row>
    <row r="37" spans="1:5" x14ac:dyDescent="0.25">
      <c r="A37" s="1" t="s">
        <v>48</v>
      </c>
      <c r="B37" s="1" t="s">
        <v>13</v>
      </c>
      <c r="C37" s="2">
        <v>42066</v>
      </c>
      <c r="D37" s="3">
        <v>1845.75</v>
      </c>
      <c r="E37" s="3"/>
    </row>
    <row r="38" spans="1:5" x14ac:dyDescent="0.25">
      <c r="A38" s="1" t="s">
        <v>49</v>
      </c>
      <c r="B38" s="1" t="s">
        <v>13</v>
      </c>
      <c r="C38" s="2">
        <v>42768</v>
      </c>
      <c r="D38" s="3">
        <v>25735.84</v>
      </c>
      <c r="E38" s="3">
        <v>396</v>
      </c>
    </row>
    <row r="39" spans="1:5" x14ac:dyDescent="0.25">
      <c r="A39" s="1" t="s">
        <v>50</v>
      </c>
      <c r="B39" s="1" t="s">
        <v>51</v>
      </c>
      <c r="C39" s="2">
        <v>34669</v>
      </c>
      <c r="D39" s="3">
        <f>89930.04-E39</f>
        <v>89123.39</v>
      </c>
      <c r="E39" s="3">
        <v>806.65</v>
      </c>
    </row>
    <row r="40" spans="1:5" x14ac:dyDescent="0.25">
      <c r="A40" s="1" t="s">
        <v>52</v>
      </c>
      <c r="B40" s="1" t="s">
        <v>18</v>
      </c>
      <c r="C40" s="2">
        <v>35065</v>
      </c>
      <c r="D40" s="3">
        <f>120950.57-E40</f>
        <v>103749.43000000001</v>
      </c>
      <c r="E40" s="3">
        <v>17201.14</v>
      </c>
    </row>
    <row r="41" spans="1:5" x14ac:dyDescent="0.25">
      <c r="A41" s="4" t="s">
        <v>53</v>
      </c>
      <c r="B41" s="4" t="s">
        <v>11</v>
      </c>
      <c r="C41" s="5">
        <v>40105</v>
      </c>
      <c r="D41" s="6">
        <v>75621.63</v>
      </c>
      <c r="E41" s="3">
        <v>16018.02</v>
      </c>
    </row>
    <row r="42" spans="1:5" x14ac:dyDescent="0.25">
      <c r="A42" s="1" t="s">
        <v>54</v>
      </c>
      <c r="B42" s="1" t="s">
        <v>13</v>
      </c>
      <c r="C42" s="2">
        <v>42856</v>
      </c>
      <c r="D42" s="3">
        <f>24811.69-E42</f>
        <v>22221.94</v>
      </c>
      <c r="E42" s="3">
        <v>2589.75</v>
      </c>
    </row>
    <row r="43" spans="1:5" x14ac:dyDescent="0.25">
      <c r="A43" s="1" t="s">
        <v>55</v>
      </c>
      <c r="B43" s="4" t="s">
        <v>56</v>
      </c>
      <c r="C43" s="5">
        <v>40744</v>
      </c>
      <c r="D43" s="3">
        <v>900</v>
      </c>
      <c r="E43" s="3"/>
    </row>
    <row r="44" spans="1:5" x14ac:dyDescent="0.25">
      <c r="A44" s="1" t="s">
        <v>57</v>
      </c>
      <c r="B44" s="1" t="s">
        <v>18</v>
      </c>
      <c r="C44" s="2">
        <v>35065</v>
      </c>
      <c r="D44" s="3">
        <v>104249.42</v>
      </c>
      <c r="E44" s="3"/>
    </row>
    <row r="45" spans="1:5" x14ac:dyDescent="0.25">
      <c r="A45" s="1" t="s">
        <v>58</v>
      </c>
      <c r="B45" s="1" t="s">
        <v>59</v>
      </c>
      <c r="C45" s="8">
        <v>34029</v>
      </c>
      <c r="D45" s="3">
        <f>130612.5-E45</f>
        <v>123587.93</v>
      </c>
      <c r="E45" s="3">
        <v>7024.57</v>
      </c>
    </row>
    <row r="46" spans="1:5" x14ac:dyDescent="0.25">
      <c r="A46" s="4" t="s">
        <v>60</v>
      </c>
      <c r="B46" s="4" t="s">
        <v>11</v>
      </c>
      <c r="C46" s="5">
        <v>42940</v>
      </c>
      <c r="D46" s="6">
        <f>28441.88-E46</f>
        <v>26131.27</v>
      </c>
      <c r="E46" s="3">
        <v>2310.61</v>
      </c>
    </row>
    <row r="47" spans="1:5" x14ac:dyDescent="0.25">
      <c r="A47" s="4" t="s">
        <v>61</v>
      </c>
      <c r="B47" s="4" t="s">
        <v>11</v>
      </c>
      <c r="C47" s="5">
        <v>40177</v>
      </c>
      <c r="D47" s="6">
        <v>85314.57</v>
      </c>
      <c r="E47" s="3">
        <v>689.05</v>
      </c>
    </row>
    <row r="48" spans="1:5" x14ac:dyDescent="0.25">
      <c r="A48" s="4" t="s">
        <v>62</v>
      </c>
      <c r="B48" s="4" t="s">
        <v>11</v>
      </c>
      <c r="C48" s="5">
        <v>39737</v>
      </c>
      <c r="D48" s="6">
        <f>112538.01-E48</f>
        <v>95545.12</v>
      </c>
      <c r="E48" s="3">
        <v>16992.89</v>
      </c>
    </row>
    <row r="49" spans="1:5" x14ac:dyDescent="0.25">
      <c r="A49" s="1" t="s">
        <v>63</v>
      </c>
      <c r="B49" s="1" t="s">
        <v>13</v>
      </c>
      <c r="C49" s="2">
        <v>42430</v>
      </c>
      <c r="D49" s="3">
        <f>22566.58-E49</f>
        <v>21702.58</v>
      </c>
      <c r="E49" s="3">
        <v>864</v>
      </c>
    </row>
    <row r="50" spans="1:5" x14ac:dyDescent="0.25">
      <c r="A50" s="4" t="s">
        <v>64</v>
      </c>
      <c r="B50" s="4" t="s">
        <v>11</v>
      </c>
      <c r="C50" s="5">
        <v>39856</v>
      </c>
      <c r="D50" s="6">
        <f>83177.91-E50</f>
        <v>66596.11</v>
      </c>
      <c r="E50" s="3">
        <v>16581.8</v>
      </c>
    </row>
    <row r="51" spans="1:5" x14ac:dyDescent="0.25">
      <c r="A51" s="4" t="s">
        <v>65</v>
      </c>
      <c r="B51" s="4" t="s">
        <v>11</v>
      </c>
      <c r="C51" s="5">
        <v>37530</v>
      </c>
      <c r="D51" s="6">
        <f>131830-E51</f>
        <v>88642.55</v>
      </c>
      <c r="E51" s="3">
        <v>43187.45</v>
      </c>
    </row>
    <row r="52" spans="1:5" x14ac:dyDescent="0.25">
      <c r="A52" s="4" t="s">
        <v>66</v>
      </c>
      <c r="B52" s="4" t="s">
        <v>11</v>
      </c>
      <c r="C52" s="5">
        <v>39539</v>
      </c>
      <c r="D52" s="6">
        <f>85161.04-E52</f>
        <v>62622.349999999991</v>
      </c>
      <c r="E52" s="3">
        <v>22538.69</v>
      </c>
    </row>
    <row r="53" spans="1:5" x14ac:dyDescent="0.25">
      <c r="A53" s="4" t="s">
        <v>67</v>
      </c>
      <c r="B53" s="4" t="s">
        <v>11</v>
      </c>
      <c r="C53" s="5">
        <v>41470</v>
      </c>
      <c r="D53" s="6">
        <f>54051.92-E53</f>
        <v>42626.94</v>
      </c>
      <c r="E53" s="3">
        <v>11424.98</v>
      </c>
    </row>
    <row r="54" spans="1:5" x14ac:dyDescent="0.25">
      <c r="A54" s="4" t="s">
        <v>68</v>
      </c>
      <c r="B54" s="4" t="s">
        <v>69</v>
      </c>
      <c r="C54" s="2">
        <v>34612</v>
      </c>
      <c r="D54" s="3">
        <v>133964.06</v>
      </c>
      <c r="E54" s="3"/>
    </row>
    <row r="55" spans="1:5" x14ac:dyDescent="0.25">
      <c r="A55" s="1" t="s">
        <v>70</v>
      </c>
      <c r="B55" s="1" t="s">
        <v>18</v>
      </c>
      <c r="C55" s="2">
        <v>36476</v>
      </c>
      <c r="D55" s="3">
        <f>136924.52-E55</f>
        <v>103604.38999999998</v>
      </c>
      <c r="E55" s="3">
        <v>33320.129999999997</v>
      </c>
    </row>
    <row r="56" spans="1:5" x14ac:dyDescent="0.25">
      <c r="A56" s="1" t="s">
        <v>71</v>
      </c>
      <c r="B56" s="1" t="s">
        <v>13</v>
      </c>
      <c r="C56" s="2">
        <v>42430</v>
      </c>
      <c r="D56" s="3">
        <v>8202.5</v>
      </c>
      <c r="E56" s="3"/>
    </row>
    <row r="57" spans="1:5" x14ac:dyDescent="0.25">
      <c r="A57" s="4" t="s">
        <v>72</v>
      </c>
      <c r="B57" s="4" t="s">
        <v>11</v>
      </c>
      <c r="C57" s="5">
        <v>34029</v>
      </c>
      <c r="D57" s="6">
        <v>73522</v>
      </c>
      <c r="E57" s="3"/>
    </row>
    <row r="58" spans="1:5" x14ac:dyDescent="0.25">
      <c r="A58" s="1" t="s">
        <v>73</v>
      </c>
      <c r="B58" s="4" t="s">
        <v>56</v>
      </c>
      <c r="C58" s="2">
        <v>36418</v>
      </c>
      <c r="D58" s="3">
        <v>975</v>
      </c>
      <c r="E58" s="3"/>
    </row>
    <row r="59" spans="1:5" x14ac:dyDescent="0.25">
      <c r="A59" s="1" t="s">
        <v>74</v>
      </c>
      <c r="B59" s="1" t="s">
        <v>59</v>
      </c>
      <c r="C59" s="2">
        <v>35278</v>
      </c>
      <c r="D59" s="3">
        <f>140454.52-E59</f>
        <v>122496.21999999999</v>
      </c>
      <c r="E59" s="3">
        <v>17958.3</v>
      </c>
    </row>
    <row r="60" spans="1:5" x14ac:dyDescent="0.25">
      <c r="A60" s="4" t="s">
        <v>75</v>
      </c>
      <c r="B60" s="4" t="s">
        <v>11</v>
      </c>
      <c r="C60" s="5">
        <v>41085</v>
      </c>
      <c r="D60" s="6">
        <f>77903.72-E60</f>
        <v>66798.86</v>
      </c>
      <c r="E60" s="3">
        <v>11104.86</v>
      </c>
    </row>
    <row r="61" spans="1:5" x14ac:dyDescent="0.25">
      <c r="A61" s="1" t="s">
        <v>76</v>
      </c>
      <c r="B61" s="1" t="s">
        <v>13</v>
      </c>
      <c r="C61" s="2">
        <v>42919</v>
      </c>
      <c r="D61" s="3">
        <f>3750.95-189</f>
        <v>3561.95</v>
      </c>
      <c r="E61" s="3">
        <v>189</v>
      </c>
    </row>
    <row r="62" spans="1:5" x14ac:dyDescent="0.25">
      <c r="A62" s="1" t="s">
        <v>77</v>
      </c>
      <c r="B62" s="1" t="s">
        <v>13</v>
      </c>
      <c r="C62" s="2">
        <v>42430</v>
      </c>
      <c r="D62" s="3">
        <f>32181.46-E62</f>
        <v>29233.96</v>
      </c>
      <c r="E62" s="3">
        <v>2947.5</v>
      </c>
    </row>
    <row r="63" spans="1:5" x14ac:dyDescent="0.25">
      <c r="A63" s="1" t="s">
        <v>78</v>
      </c>
      <c r="B63" s="1" t="s">
        <v>13</v>
      </c>
      <c r="C63" s="2">
        <v>42276</v>
      </c>
      <c r="D63" s="3">
        <f>16926.38-E63</f>
        <v>16860.38</v>
      </c>
      <c r="E63" s="3">
        <v>66</v>
      </c>
    </row>
    <row r="64" spans="1:5" x14ac:dyDescent="0.25">
      <c r="A64" s="1" t="s">
        <v>79</v>
      </c>
      <c r="B64" s="4" t="s">
        <v>56</v>
      </c>
      <c r="C64" s="2">
        <v>42163</v>
      </c>
      <c r="D64" s="3">
        <v>1050</v>
      </c>
      <c r="E64" s="3"/>
    </row>
    <row r="65" spans="1:5" x14ac:dyDescent="0.25">
      <c r="A65" s="1" t="s">
        <v>80</v>
      </c>
      <c r="B65" s="1" t="s">
        <v>6</v>
      </c>
      <c r="C65" s="2">
        <v>42903</v>
      </c>
      <c r="D65" s="3">
        <v>7525</v>
      </c>
      <c r="E65" s="3"/>
    </row>
    <row r="66" spans="1:5" x14ac:dyDescent="0.25">
      <c r="A66" s="4" t="s">
        <v>81</v>
      </c>
      <c r="B66" s="4" t="s">
        <v>11</v>
      </c>
      <c r="C66" s="5">
        <v>35278</v>
      </c>
      <c r="D66" s="6">
        <f>96539.23-E66</f>
        <v>88527.11</v>
      </c>
      <c r="E66" s="3">
        <v>8012.12</v>
      </c>
    </row>
    <row r="67" spans="1:5" x14ac:dyDescent="0.25">
      <c r="A67" s="1" t="s">
        <v>82</v>
      </c>
      <c r="B67" s="1" t="s">
        <v>13</v>
      </c>
      <c r="C67" s="2">
        <v>42255</v>
      </c>
      <c r="D67" s="3">
        <f>12269.75-228</f>
        <v>12041.75</v>
      </c>
      <c r="E67" s="3">
        <v>228</v>
      </c>
    </row>
    <row r="68" spans="1:5" x14ac:dyDescent="0.25">
      <c r="A68" s="1" t="s">
        <v>83</v>
      </c>
      <c r="B68" s="1" t="s">
        <v>18</v>
      </c>
      <c r="C68" s="2">
        <v>37530</v>
      </c>
      <c r="D68" s="9">
        <v>61363.89</v>
      </c>
      <c r="E68" s="3">
        <v>3532.95</v>
      </c>
    </row>
    <row r="69" spans="1:5" x14ac:dyDescent="0.25">
      <c r="A69" s="1" t="s">
        <v>84</v>
      </c>
      <c r="B69" s="1" t="s">
        <v>13</v>
      </c>
      <c r="C69" s="2">
        <v>41815</v>
      </c>
      <c r="D69" s="3">
        <v>2251.13</v>
      </c>
      <c r="E69" s="3"/>
    </row>
    <row r="70" spans="1:5" x14ac:dyDescent="0.25">
      <c r="A70" s="1" t="s">
        <v>85</v>
      </c>
      <c r="B70" s="1" t="s">
        <v>18</v>
      </c>
      <c r="C70" s="2">
        <v>35935</v>
      </c>
      <c r="D70" s="3">
        <f>144787.81-E70</f>
        <v>105577.43</v>
      </c>
      <c r="E70" s="3">
        <v>39210.379999999997</v>
      </c>
    </row>
    <row r="71" spans="1:5" x14ac:dyDescent="0.25">
      <c r="A71" s="1" t="s">
        <v>86</v>
      </c>
      <c r="B71" s="1" t="s">
        <v>36</v>
      </c>
      <c r="C71" s="5">
        <v>38208</v>
      </c>
      <c r="D71" s="3">
        <v>1375</v>
      </c>
      <c r="E71" s="3"/>
    </row>
    <row r="72" spans="1:5" x14ac:dyDescent="0.25">
      <c r="A72" s="4" t="s">
        <v>87</v>
      </c>
      <c r="B72" s="4" t="s">
        <v>88</v>
      </c>
      <c r="C72" s="2">
        <v>42024</v>
      </c>
      <c r="D72" s="3">
        <v>53648.38</v>
      </c>
      <c r="E72" s="3"/>
    </row>
    <row r="73" spans="1:5" x14ac:dyDescent="0.25">
      <c r="A73" s="1" t="s">
        <v>89</v>
      </c>
      <c r="B73" s="1" t="s">
        <v>13</v>
      </c>
      <c r="C73" s="2">
        <v>42276</v>
      </c>
      <c r="D73" s="3">
        <f>19800.14-E73</f>
        <v>19264.64</v>
      </c>
      <c r="E73" s="3">
        <v>535.5</v>
      </c>
    </row>
    <row r="74" spans="1:5" x14ac:dyDescent="0.25">
      <c r="A74" s="4" t="s">
        <v>90</v>
      </c>
      <c r="B74" s="4" t="s">
        <v>51</v>
      </c>
      <c r="C74" s="2">
        <v>35065</v>
      </c>
      <c r="D74" s="3">
        <f>90848.45-E74</f>
        <v>89027.239999999991</v>
      </c>
      <c r="E74" s="3">
        <v>1821.21</v>
      </c>
    </row>
    <row r="75" spans="1:5" x14ac:dyDescent="0.25">
      <c r="A75" s="1" t="s">
        <v>91</v>
      </c>
      <c r="B75" s="1" t="s">
        <v>59</v>
      </c>
      <c r="C75" s="2">
        <v>32264</v>
      </c>
      <c r="D75" s="3">
        <f>141404.32-E75</f>
        <v>123587.93000000001</v>
      </c>
      <c r="E75" s="3">
        <v>17816.39</v>
      </c>
    </row>
    <row r="76" spans="1:5" x14ac:dyDescent="0.25">
      <c r="A76" s="1" t="s">
        <v>92</v>
      </c>
      <c r="B76" s="1" t="s">
        <v>13</v>
      </c>
      <c r="C76" s="2">
        <v>41002</v>
      </c>
      <c r="D76" s="3">
        <f>8247.75-E76</f>
        <v>7365.75</v>
      </c>
      <c r="E76" s="3">
        <v>882</v>
      </c>
    </row>
    <row r="77" spans="1:5" x14ac:dyDescent="0.25">
      <c r="A77" s="1" t="s">
        <v>93</v>
      </c>
      <c r="B77" s="1" t="s">
        <v>36</v>
      </c>
      <c r="C77" s="5">
        <v>34700</v>
      </c>
      <c r="D77" s="3">
        <v>1750</v>
      </c>
      <c r="E77" s="3"/>
    </row>
  </sheetData>
  <pageMargins left="0.7" right="0.7" top="0.75" bottom="0.75" header="0.3" footer="0.3"/>
  <pageSetup scale="9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Donna Van Steenhuyse</dc:creator>
  <cp:lastModifiedBy>Donna Van Steenhuyse</cp:lastModifiedBy>
  <cp:lastPrinted>2018-04-24T20:25:34Z</cp:lastPrinted>
  <dcterms:created xsi:type="dcterms:W3CDTF">2018-04-24T20:23:56Z</dcterms:created>
  <dcterms:modified xsi:type="dcterms:W3CDTF">2018-04-24T20:25:59Z</dcterms:modified>
</cp:coreProperties>
</file>