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Accounting Documents\FOIA Requests\"/>
    </mc:Choice>
  </mc:AlternateContent>
  <bookViews>
    <workbookView xWindow="0" yWindow="0" windowWidth="25200" windowHeight="11988"/>
  </bookViews>
  <sheets>
    <sheet name="Sheet1" sheetId="1" r:id="rId1"/>
  </sheets>
  <definedNames>
    <definedName name="_xlnm.Print_Titles" localSheetId="0">Sheet1!$1:$1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12" i="1"/>
  <c r="G29" i="1" l="1"/>
  <c r="G88" i="1"/>
  <c r="G83" i="1"/>
  <c r="G82" i="1"/>
  <c r="G79" i="1"/>
  <c r="G78" i="1"/>
  <c r="G77" i="1"/>
  <c r="G74" i="1"/>
  <c r="G73" i="1"/>
  <c r="G72" i="1"/>
  <c r="G71" i="1"/>
  <c r="G70" i="1"/>
  <c r="G68" i="1"/>
  <c r="G66" i="1"/>
  <c r="G65" i="1"/>
  <c r="G63" i="1"/>
  <c r="G62" i="1"/>
  <c r="G59" i="1"/>
  <c r="G54" i="1"/>
  <c r="G52" i="1"/>
  <c r="G51" i="1"/>
  <c r="G45" i="1"/>
  <c r="G44" i="1"/>
  <c r="G41" i="1"/>
  <c r="G40" i="1"/>
  <c r="G39" i="1"/>
  <c r="G38" i="1"/>
  <c r="G34" i="1"/>
  <c r="G27" i="1"/>
  <c r="G19" i="1"/>
  <c r="G15" i="1"/>
  <c r="G14" i="1"/>
  <c r="G13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<sst xmlns="http://schemas.openxmlformats.org/spreadsheetml/2006/main" count="322" uniqueCount="179">
  <si>
    <t>Dietzen</t>
  </si>
  <si>
    <t>Paul</t>
  </si>
  <si>
    <t>Durbin</t>
  </si>
  <si>
    <t>Gregory</t>
  </si>
  <si>
    <t>Hogan</t>
  </si>
  <si>
    <t>William</t>
  </si>
  <si>
    <t>McGill</t>
  </si>
  <si>
    <t>Richard</t>
  </si>
  <si>
    <t>Planas</t>
  </si>
  <si>
    <t>Luis</t>
  </si>
  <si>
    <t>Ronald</t>
  </si>
  <si>
    <t>Last Name</t>
  </si>
  <si>
    <t>First Name</t>
  </si>
  <si>
    <t>Suffix</t>
  </si>
  <si>
    <t>Title</t>
  </si>
  <si>
    <t>Annual Base Salary</t>
  </si>
  <si>
    <t>Start Date</t>
  </si>
  <si>
    <t>S</t>
  </si>
  <si>
    <t>A</t>
  </si>
  <si>
    <t>D</t>
  </si>
  <si>
    <t>Price</t>
  </si>
  <si>
    <t>Jr</t>
  </si>
  <si>
    <t>District Board Member</t>
  </si>
  <si>
    <t>District Commissioner</t>
  </si>
  <si>
    <t>Quick</t>
  </si>
  <si>
    <t>Daniel</t>
  </si>
  <si>
    <t>E</t>
  </si>
  <si>
    <t>White</t>
  </si>
  <si>
    <t>George</t>
  </si>
  <si>
    <t>Bloxton</t>
  </si>
  <si>
    <t>Anthony</t>
  </si>
  <si>
    <t>U</t>
  </si>
  <si>
    <t>FireMedic</t>
  </si>
  <si>
    <t>Buschick</t>
  </si>
  <si>
    <t>Charles</t>
  </si>
  <si>
    <t>J</t>
  </si>
  <si>
    <t>P</t>
  </si>
  <si>
    <t>CaDavid</t>
  </si>
  <si>
    <t>Joseph</t>
  </si>
  <si>
    <t>M</t>
  </si>
  <si>
    <t>Deputy Chief</t>
  </si>
  <si>
    <t>Inspector</t>
  </si>
  <si>
    <t>Caldarella</t>
  </si>
  <si>
    <t>John</t>
  </si>
  <si>
    <t>Callender</t>
  </si>
  <si>
    <t>Michael</t>
  </si>
  <si>
    <t>Christensen</t>
  </si>
  <si>
    <t>Erik</t>
  </si>
  <si>
    <t>Clemens</t>
  </si>
  <si>
    <t>Vincent</t>
  </si>
  <si>
    <t>Dagdick</t>
  </si>
  <si>
    <t>Edward</t>
  </si>
  <si>
    <t>Daun</t>
  </si>
  <si>
    <t>Jason</t>
  </si>
  <si>
    <t>R</t>
  </si>
  <si>
    <t>DaValle</t>
  </si>
  <si>
    <t>Lieutenant</t>
  </si>
  <si>
    <t>Dierker</t>
  </si>
  <si>
    <t>Mark</t>
  </si>
  <si>
    <t>F</t>
  </si>
  <si>
    <t>Dishno</t>
  </si>
  <si>
    <t>Seth</t>
  </si>
  <si>
    <t>T</t>
  </si>
  <si>
    <t>Battalion Chief</t>
  </si>
  <si>
    <t>Frey</t>
  </si>
  <si>
    <t>Gaschler</t>
  </si>
  <si>
    <t>Scott</t>
  </si>
  <si>
    <t>Herdegen</t>
  </si>
  <si>
    <t>Clinton</t>
  </si>
  <si>
    <t>Innes</t>
  </si>
  <si>
    <t>Brent</t>
  </si>
  <si>
    <t>Jablonski</t>
  </si>
  <si>
    <t>Peter</t>
  </si>
  <si>
    <t>Kane</t>
  </si>
  <si>
    <t>Patrick</t>
  </si>
  <si>
    <t>Koffen</t>
  </si>
  <si>
    <t>Bradley</t>
  </si>
  <si>
    <t>Marchel</t>
  </si>
  <si>
    <t>Tim</t>
  </si>
  <si>
    <t>Marsek</t>
  </si>
  <si>
    <t>C</t>
  </si>
  <si>
    <t>Miller</t>
  </si>
  <si>
    <t>Donald</t>
  </si>
  <si>
    <t>Eugene</t>
  </si>
  <si>
    <t>Mueller</t>
  </si>
  <si>
    <t>Devin</t>
  </si>
  <si>
    <t>Pyne</t>
  </si>
  <si>
    <t>Kevin</t>
  </si>
  <si>
    <t>Rohde</t>
  </si>
  <si>
    <t>Christopher</t>
  </si>
  <si>
    <t>Russell</t>
  </si>
  <si>
    <t>Warner</t>
  </si>
  <si>
    <t>Savage</t>
  </si>
  <si>
    <t>Matthew</t>
  </si>
  <si>
    <t>Schlick</t>
  </si>
  <si>
    <t>Adam</t>
  </si>
  <si>
    <t>Schrayer</t>
  </si>
  <si>
    <t>Smithe</t>
  </si>
  <si>
    <t>Thomas</t>
  </si>
  <si>
    <t>Spratt</t>
  </si>
  <si>
    <t>Jonathan</t>
  </si>
  <si>
    <t>Staniszewski</t>
  </si>
  <si>
    <t>Marcin</t>
  </si>
  <si>
    <t>Stanonik</t>
  </si>
  <si>
    <t>Brandon</t>
  </si>
  <si>
    <t>Stasieczek</t>
  </si>
  <si>
    <t>Lukas</t>
  </si>
  <si>
    <t>Stephens</t>
  </si>
  <si>
    <t>Studer</t>
  </si>
  <si>
    <t>Tracz</t>
  </si>
  <si>
    <t>Wagner</t>
  </si>
  <si>
    <t>Wahl</t>
  </si>
  <si>
    <t>Fire Chief</t>
  </si>
  <si>
    <t>Young</t>
  </si>
  <si>
    <t>Logan</t>
  </si>
  <si>
    <t>Durkin</t>
  </si>
  <si>
    <t>Branden</t>
  </si>
  <si>
    <t>Ellison</t>
  </si>
  <si>
    <t>Colin</t>
  </si>
  <si>
    <t>Giacomo</t>
  </si>
  <si>
    <t>Evan</t>
  </si>
  <si>
    <t>Part Time Firefighter</t>
  </si>
  <si>
    <t>Giampa</t>
  </si>
  <si>
    <t>Kirby</t>
  </si>
  <si>
    <t>Guibourdanche</t>
  </si>
  <si>
    <t>Grant</t>
  </si>
  <si>
    <t>Hildebrandt</t>
  </si>
  <si>
    <t>Hinson</t>
  </si>
  <si>
    <t>James</t>
  </si>
  <si>
    <t>Kujawa</t>
  </si>
  <si>
    <t>Dean</t>
  </si>
  <si>
    <t>Manka</t>
  </si>
  <si>
    <t>Mastandrea</t>
  </si>
  <si>
    <t>McDonald</t>
  </si>
  <si>
    <t>Michehl</t>
  </si>
  <si>
    <t>Oconnor</t>
  </si>
  <si>
    <t>Prestel</t>
  </si>
  <si>
    <t>Rocco</t>
  </si>
  <si>
    <t>Walter</t>
  </si>
  <si>
    <t>Hanna</t>
  </si>
  <si>
    <t>H</t>
  </si>
  <si>
    <t>G</t>
  </si>
  <si>
    <t>Vasicek</t>
  </si>
  <si>
    <t>Visoky</t>
  </si>
  <si>
    <t>Wermes</t>
  </si>
  <si>
    <t>Wolinski</t>
  </si>
  <si>
    <t>Victor</t>
  </si>
  <si>
    <t>Patryk</t>
  </si>
  <si>
    <t>Barta</t>
  </si>
  <si>
    <t>Bilisko</t>
  </si>
  <si>
    <t>Faczek</t>
  </si>
  <si>
    <t>Feltner</t>
  </si>
  <si>
    <t>Finney</t>
  </si>
  <si>
    <t>Hagglund</t>
  </si>
  <si>
    <t>Alex</t>
  </si>
  <si>
    <t>Jake</t>
  </si>
  <si>
    <t>Platoon Part Time</t>
  </si>
  <si>
    <t>Mount</t>
  </si>
  <si>
    <t>Schomer</t>
  </si>
  <si>
    <t>Sliz</t>
  </si>
  <si>
    <t>Steadman</t>
  </si>
  <si>
    <t>Middaugh</t>
  </si>
  <si>
    <t>Harrison</t>
  </si>
  <si>
    <t>Trevor</t>
  </si>
  <si>
    <t>Raquel</t>
  </si>
  <si>
    <t>Bryan</t>
  </si>
  <si>
    <t>Gary</t>
  </si>
  <si>
    <t>Warchal</t>
  </si>
  <si>
    <t>Lori</t>
  </si>
  <si>
    <t>Geary</t>
  </si>
  <si>
    <t>Dave</t>
  </si>
  <si>
    <t>Administrative Assistant</t>
  </si>
  <si>
    <t>Business Manager</t>
  </si>
  <si>
    <t>Giacinto</t>
  </si>
  <si>
    <t>Jeff</t>
  </si>
  <si>
    <t>Deputy Fire Marshal</t>
  </si>
  <si>
    <t>Manager of Technical and Support Services</t>
  </si>
  <si>
    <t>Additional Pay</t>
  </si>
  <si>
    <t>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</si>
</sst>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Fill="1"/>
    <xf numFmtId="44" fontId="0" fillId="0" borderId="0" xfId="1" applyFont="1"/>
    <xf numFmtId="44" fontId="0" fillId="0" borderId="0" xfId="0" applyNumberFormat="1"/>
    <xf numFmtId="14" fontId="0" fillId="0" borderId="0" xfId="1" applyNumberFormat="1" applyFont="1"/>
    <xf numFmtId="1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abSelected="1" workbookViewId="0">
      <pane ySplit="1" topLeftCell="A20" activePane="bottomLeft" state="frozen"/>
      <selection pane="bottomLeft" activeCell="C2" sqref="C2"/>
    </sheetView>
  </sheetViews>
  <sheetFormatPr defaultRowHeight="14.4" x14ac:dyDescent="0.3"/>
  <cols>
    <col min="1" max="1" width="13.44140625" bestFit="1" customWidth="1"/>
    <col min="2" max="2" width="10.44140625" bestFit="1" customWidth="1"/>
    <col min="3" max="3" width="3.21875" bestFit="1" customWidth="1"/>
    <col min="4" max="4" width="6.109375" bestFit="1" customWidth="1"/>
    <col min="5" max="5" width="36.44140625" bestFit="1" customWidth="1"/>
    <col min="6" max="6" width="16.33203125" bestFit="1" customWidth="1"/>
    <col min="7" max="7" width="12.5546875" bestFit="1" customWidth="1"/>
    <col min="8" max="8" width="10.5546875" bestFit="1" customWidth="1"/>
    <col min="9" max="9" width="9.6640625" bestFit="1" customWidth="1"/>
  </cols>
  <sheetData>
    <row r="1" spans="1:8" x14ac:dyDescent="0.3">
      <c r="A1" t="s">
        <v>11</v>
      </c>
      <c r="B1" t="s">
        <v>12</v>
      </c>
      <c r="C1" t="s">
        <v>178</v>
      </c>
      <c r="D1" t="s">
        <v>13</v>
      </c>
      <c r="E1" t="s">
        <v>14</v>
      </c>
      <c r="F1" t="s">
        <v>15</v>
      </c>
      <c r="G1" t="s">
        <v>177</v>
      </c>
      <c r="H1" t="s">
        <v>16</v>
      </c>
    </row>
    <row r="2" spans="1:8" x14ac:dyDescent="0.3">
      <c r="A2" t="s">
        <v>148</v>
      </c>
      <c r="B2" t="s">
        <v>104</v>
      </c>
      <c r="E2" s="1" t="s">
        <v>156</v>
      </c>
      <c r="F2" s="2">
        <v>2016</v>
      </c>
      <c r="G2" s="2">
        <v>648</v>
      </c>
      <c r="H2" s="5">
        <v>41358</v>
      </c>
    </row>
    <row r="3" spans="1:8" x14ac:dyDescent="0.3">
      <c r="A3" t="s">
        <v>149</v>
      </c>
      <c r="B3" t="s">
        <v>1</v>
      </c>
      <c r="E3" s="1" t="s">
        <v>156</v>
      </c>
      <c r="F3" s="2">
        <v>34775</v>
      </c>
      <c r="G3" s="2">
        <v>1080</v>
      </c>
      <c r="H3" s="4">
        <v>41169</v>
      </c>
    </row>
    <row r="4" spans="1:8" x14ac:dyDescent="0.3">
      <c r="A4" t="s">
        <v>29</v>
      </c>
      <c r="B4" t="s">
        <v>30</v>
      </c>
      <c r="C4" t="s">
        <v>31</v>
      </c>
      <c r="E4" t="s">
        <v>32</v>
      </c>
      <c r="F4" s="2">
        <v>39447.81</v>
      </c>
      <c r="G4" s="2">
        <f>54789.08-F4-209.96-162.28</f>
        <v>14969.030000000004</v>
      </c>
      <c r="H4" s="4">
        <v>42787</v>
      </c>
    </row>
    <row r="5" spans="1:8" x14ac:dyDescent="0.3">
      <c r="A5" t="s">
        <v>33</v>
      </c>
      <c r="B5" t="s">
        <v>34</v>
      </c>
      <c r="C5" t="s">
        <v>35</v>
      </c>
      <c r="E5" t="s">
        <v>40</v>
      </c>
      <c r="F5" s="2">
        <v>122267.26</v>
      </c>
      <c r="G5" s="2">
        <f>145505.66-F5-239.76</f>
        <v>22998.64000000001</v>
      </c>
      <c r="H5" s="4">
        <v>36442</v>
      </c>
    </row>
    <row r="6" spans="1:8" x14ac:dyDescent="0.3">
      <c r="A6" t="s">
        <v>33</v>
      </c>
      <c r="B6" t="s">
        <v>34</v>
      </c>
      <c r="C6" t="s">
        <v>36</v>
      </c>
      <c r="E6" t="s">
        <v>41</v>
      </c>
      <c r="F6" s="2">
        <v>90256.26</v>
      </c>
      <c r="G6" s="2">
        <f>99127.3-F6-392.08-1093.56</f>
        <v>7385.4000000000087</v>
      </c>
      <c r="H6" s="4">
        <v>26604</v>
      </c>
    </row>
    <row r="7" spans="1:8" x14ac:dyDescent="0.3">
      <c r="A7" t="s">
        <v>37</v>
      </c>
      <c r="B7" t="s">
        <v>38</v>
      </c>
      <c r="C7" t="s">
        <v>39</v>
      </c>
      <c r="E7" t="s">
        <v>32</v>
      </c>
      <c r="F7" s="2">
        <v>92788.63</v>
      </c>
      <c r="G7" s="2">
        <f>109201.74-F7-405.34-833.34</f>
        <v>15174.43</v>
      </c>
      <c r="H7" s="4">
        <v>33909</v>
      </c>
    </row>
    <row r="8" spans="1:8" x14ac:dyDescent="0.3">
      <c r="A8" t="s">
        <v>42</v>
      </c>
      <c r="B8" t="s">
        <v>43</v>
      </c>
      <c r="C8" t="s">
        <v>39</v>
      </c>
      <c r="E8" t="s">
        <v>32</v>
      </c>
      <c r="F8" s="2">
        <v>92788.63</v>
      </c>
      <c r="G8" s="2">
        <f>109568.97-F8-405.34-661.18</f>
        <v>15713.819999999996</v>
      </c>
      <c r="H8" s="4">
        <v>35004</v>
      </c>
    </row>
    <row r="9" spans="1:8" x14ac:dyDescent="0.3">
      <c r="A9" t="s">
        <v>44</v>
      </c>
      <c r="B9" t="s">
        <v>45</v>
      </c>
      <c r="C9" t="s">
        <v>35</v>
      </c>
      <c r="E9" t="s">
        <v>32</v>
      </c>
      <c r="F9" s="2">
        <v>77461.33</v>
      </c>
      <c r="G9" s="2">
        <f>99147.58-F9-321.62-265.2</f>
        <v>21099.43</v>
      </c>
      <c r="H9" s="4">
        <v>40402</v>
      </c>
    </row>
    <row r="10" spans="1:8" x14ac:dyDescent="0.3">
      <c r="A10" t="s">
        <v>46</v>
      </c>
      <c r="B10" t="s">
        <v>47</v>
      </c>
      <c r="E10" t="s">
        <v>32</v>
      </c>
      <c r="F10" s="2">
        <v>83509.929999999993</v>
      </c>
      <c r="G10" s="2">
        <f>105201.3-F10-286.78-221.52</f>
        <v>21183.070000000011</v>
      </c>
      <c r="H10" s="4">
        <v>41276</v>
      </c>
    </row>
    <row r="11" spans="1:8" x14ac:dyDescent="0.3">
      <c r="A11" t="s">
        <v>48</v>
      </c>
      <c r="B11" t="s">
        <v>49</v>
      </c>
      <c r="C11" t="s">
        <v>39</v>
      </c>
      <c r="E11" t="s">
        <v>32</v>
      </c>
      <c r="F11" s="2">
        <v>0</v>
      </c>
      <c r="G11" s="2">
        <v>6892.2</v>
      </c>
      <c r="H11" s="4">
        <v>35765</v>
      </c>
    </row>
    <row r="12" spans="1:8" x14ac:dyDescent="0.3">
      <c r="A12" t="s">
        <v>50</v>
      </c>
      <c r="B12" t="s">
        <v>51</v>
      </c>
      <c r="C12" t="s">
        <v>35</v>
      </c>
      <c r="E12" t="s">
        <v>40</v>
      </c>
      <c r="F12" s="2">
        <v>135225.66</v>
      </c>
      <c r="G12" s="2">
        <f>151934.8-1135.2-F12</f>
        <v>15573.939999999973</v>
      </c>
      <c r="H12" s="4">
        <v>29281</v>
      </c>
    </row>
    <row r="13" spans="1:8" x14ac:dyDescent="0.3">
      <c r="A13" t="s">
        <v>52</v>
      </c>
      <c r="B13" t="s">
        <v>53</v>
      </c>
      <c r="C13" t="s">
        <v>54</v>
      </c>
      <c r="E13" t="s">
        <v>56</v>
      </c>
      <c r="F13" s="2">
        <v>106574.8</v>
      </c>
      <c r="G13" s="2">
        <f>123696.69-F13-187.08-191.64</f>
        <v>16743.169999999998</v>
      </c>
      <c r="H13" s="4">
        <v>33543</v>
      </c>
    </row>
    <row r="14" spans="1:8" x14ac:dyDescent="0.3">
      <c r="A14" t="s">
        <v>55</v>
      </c>
      <c r="B14" t="s">
        <v>45</v>
      </c>
      <c r="C14" t="s">
        <v>35</v>
      </c>
      <c r="E14" t="s">
        <v>175</v>
      </c>
      <c r="F14" s="2">
        <v>116569.34</v>
      </c>
      <c r="G14" s="2">
        <f>117295.1-F14-182.4-23.34-20.02</f>
        <v>500.00000000000932</v>
      </c>
      <c r="H14" s="4">
        <v>38626</v>
      </c>
    </row>
    <row r="15" spans="1:8" x14ac:dyDescent="0.3">
      <c r="A15" t="s">
        <v>57</v>
      </c>
      <c r="B15" t="s">
        <v>58</v>
      </c>
      <c r="C15" t="s">
        <v>59</v>
      </c>
      <c r="E15" t="s">
        <v>63</v>
      </c>
      <c r="F15" s="2">
        <v>119285.8</v>
      </c>
      <c r="G15" s="2">
        <f>132690.31-F15-980.4</f>
        <v>12424.109999999995</v>
      </c>
      <c r="H15" s="4">
        <v>31168</v>
      </c>
    </row>
    <row r="16" spans="1:8" x14ac:dyDescent="0.3">
      <c r="A16" t="s">
        <v>57</v>
      </c>
      <c r="B16" t="s">
        <v>114</v>
      </c>
      <c r="E16" s="1" t="s">
        <v>121</v>
      </c>
      <c r="F16" s="2">
        <v>16254</v>
      </c>
      <c r="G16" s="2">
        <v>864</v>
      </c>
      <c r="H16" s="4">
        <v>41358</v>
      </c>
    </row>
    <row r="17" spans="1:8" x14ac:dyDescent="0.3">
      <c r="A17" t="s">
        <v>57</v>
      </c>
      <c r="B17" t="s">
        <v>168</v>
      </c>
      <c r="E17" s="1" t="s">
        <v>171</v>
      </c>
      <c r="F17" s="2">
        <v>49857.599999999999</v>
      </c>
      <c r="G17" s="2">
        <v>2499.9</v>
      </c>
      <c r="H17" s="4">
        <v>39400</v>
      </c>
    </row>
    <row r="18" spans="1:8" x14ac:dyDescent="0.3">
      <c r="A18" t="s">
        <v>0</v>
      </c>
      <c r="B18" t="s">
        <v>1</v>
      </c>
      <c r="C18" t="s">
        <v>17</v>
      </c>
      <c r="E18" t="s">
        <v>22</v>
      </c>
      <c r="F18" s="2">
        <v>3000</v>
      </c>
      <c r="G18" s="2">
        <v>0</v>
      </c>
      <c r="H18" s="4">
        <v>40299</v>
      </c>
    </row>
    <row r="19" spans="1:8" x14ac:dyDescent="0.3">
      <c r="A19" t="s">
        <v>60</v>
      </c>
      <c r="B19" t="s">
        <v>61</v>
      </c>
      <c r="C19" t="s">
        <v>62</v>
      </c>
      <c r="E19" t="s">
        <v>32</v>
      </c>
      <c r="F19" s="2">
        <v>77461.33</v>
      </c>
      <c r="G19" s="2">
        <f>97296.55-F19-321.62-248.56</f>
        <v>19265.04</v>
      </c>
      <c r="H19" s="4">
        <v>41746</v>
      </c>
    </row>
    <row r="20" spans="1:8" x14ac:dyDescent="0.3">
      <c r="A20" t="s">
        <v>2</v>
      </c>
      <c r="B20" t="s">
        <v>3</v>
      </c>
      <c r="C20" t="s">
        <v>18</v>
      </c>
      <c r="E20" t="s">
        <v>23</v>
      </c>
      <c r="F20" s="2">
        <v>1200</v>
      </c>
      <c r="G20" s="2">
        <v>0</v>
      </c>
      <c r="H20" s="4">
        <v>42491</v>
      </c>
    </row>
    <row r="21" spans="1:8" x14ac:dyDescent="0.3">
      <c r="A21" t="s">
        <v>115</v>
      </c>
      <c r="B21" t="s">
        <v>116</v>
      </c>
      <c r="C21" t="s">
        <v>18</v>
      </c>
      <c r="E21" s="1" t="s">
        <v>121</v>
      </c>
      <c r="F21" s="2">
        <v>1492.5</v>
      </c>
      <c r="G21" s="2">
        <v>0</v>
      </c>
      <c r="H21" s="4">
        <v>42983</v>
      </c>
    </row>
    <row r="22" spans="1:8" x14ac:dyDescent="0.3">
      <c r="A22" t="s">
        <v>117</v>
      </c>
      <c r="B22" t="s">
        <v>118</v>
      </c>
      <c r="E22" s="1" t="s">
        <v>121</v>
      </c>
      <c r="F22" s="2">
        <v>13362</v>
      </c>
      <c r="G22" s="2">
        <v>648</v>
      </c>
      <c r="H22" s="4">
        <v>42534</v>
      </c>
    </row>
    <row r="23" spans="1:8" x14ac:dyDescent="0.3">
      <c r="A23" t="s">
        <v>150</v>
      </c>
      <c r="B23" t="s">
        <v>154</v>
      </c>
      <c r="E23" s="1" t="s">
        <v>156</v>
      </c>
      <c r="F23" s="2">
        <v>43047</v>
      </c>
      <c r="G23" s="2">
        <v>775</v>
      </c>
      <c r="H23" s="4">
        <v>41358</v>
      </c>
    </row>
    <row r="24" spans="1:8" x14ac:dyDescent="0.3">
      <c r="A24" t="s">
        <v>151</v>
      </c>
      <c r="B24" t="s">
        <v>155</v>
      </c>
      <c r="E24" s="1" t="s">
        <v>156</v>
      </c>
      <c r="F24" s="2">
        <v>6264</v>
      </c>
      <c r="G24" s="2">
        <v>0</v>
      </c>
      <c r="H24" s="4">
        <v>41244</v>
      </c>
    </row>
    <row r="25" spans="1:8" x14ac:dyDescent="0.3">
      <c r="A25" t="s">
        <v>152</v>
      </c>
      <c r="B25" t="s">
        <v>128</v>
      </c>
      <c r="C25" t="s">
        <v>18</v>
      </c>
      <c r="E25" s="1" t="s">
        <v>156</v>
      </c>
      <c r="F25" s="2">
        <v>43736</v>
      </c>
      <c r="G25" s="2">
        <v>1440</v>
      </c>
      <c r="H25" s="4">
        <v>41834</v>
      </c>
    </row>
    <row r="26" spans="1:8" x14ac:dyDescent="0.3">
      <c r="A26" t="s">
        <v>64</v>
      </c>
      <c r="B26" t="s">
        <v>25</v>
      </c>
      <c r="C26" t="s">
        <v>54</v>
      </c>
      <c r="E26" t="s">
        <v>56</v>
      </c>
      <c r="F26" s="2">
        <v>106574.8</v>
      </c>
      <c r="G26" s="2">
        <f>128965.06-281.4-253.2-F26</f>
        <v>21855.660000000003</v>
      </c>
      <c r="H26" s="4">
        <v>32448</v>
      </c>
    </row>
    <row r="27" spans="1:8" x14ac:dyDescent="0.3">
      <c r="A27" t="s">
        <v>65</v>
      </c>
      <c r="B27" t="s">
        <v>66</v>
      </c>
      <c r="E27" t="s">
        <v>40</v>
      </c>
      <c r="F27" s="2">
        <v>61914.239999999998</v>
      </c>
      <c r="G27" s="2">
        <f>112410.53-F27</f>
        <v>50496.29</v>
      </c>
      <c r="H27" s="4">
        <v>30651</v>
      </c>
    </row>
    <row r="28" spans="1:8" x14ac:dyDescent="0.3">
      <c r="A28" t="s">
        <v>169</v>
      </c>
      <c r="B28" t="s">
        <v>170</v>
      </c>
      <c r="E28" s="1" t="s">
        <v>172</v>
      </c>
      <c r="F28" s="2">
        <v>129015.4</v>
      </c>
      <c r="G28" s="2">
        <v>0</v>
      </c>
      <c r="H28" s="4">
        <v>41163</v>
      </c>
    </row>
    <row r="29" spans="1:8" x14ac:dyDescent="0.3">
      <c r="A29" t="s">
        <v>173</v>
      </c>
      <c r="B29" t="s">
        <v>174</v>
      </c>
      <c r="C29" t="s">
        <v>62</v>
      </c>
      <c r="E29" s="1" t="s">
        <v>176</v>
      </c>
      <c r="F29" s="2">
        <v>53605.85</v>
      </c>
      <c r="G29" s="3">
        <f>58960.71-F29</f>
        <v>5354.8600000000006</v>
      </c>
      <c r="H29" s="4">
        <v>37926</v>
      </c>
    </row>
    <row r="30" spans="1:8" x14ac:dyDescent="0.3">
      <c r="A30" t="s">
        <v>119</v>
      </c>
      <c r="B30" t="s">
        <v>120</v>
      </c>
      <c r="E30" s="1" t="s">
        <v>121</v>
      </c>
      <c r="F30" s="2">
        <v>2527.5</v>
      </c>
      <c r="G30" s="2">
        <v>0</v>
      </c>
      <c r="H30" s="4">
        <v>42534</v>
      </c>
    </row>
    <row r="31" spans="1:8" x14ac:dyDescent="0.3">
      <c r="A31" t="s">
        <v>122</v>
      </c>
      <c r="B31" t="s">
        <v>123</v>
      </c>
      <c r="C31" t="s">
        <v>35</v>
      </c>
      <c r="E31" s="1" t="s">
        <v>121</v>
      </c>
      <c r="F31" s="2">
        <v>5362.5</v>
      </c>
      <c r="G31" s="2">
        <v>375</v>
      </c>
      <c r="H31" s="4">
        <v>36442</v>
      </c>
    </row>
    <row r="32" spans="1:8" x14ac:dyDescent="0.3">
      <c r="A32" t="s">
        <v>124</v>
      </c>
      <c r="B32" t="s">
        <v>125</v>
      </c>
      <c r="C32" t="s">
        <v>35</v>
      </c>
      <c r="E32" s="1" t="s">
        <v>121</v>
      </c>
      <c r="F32" s="2">
        <v>6606</v>
      </c>
      <c r="G32" s="2">
        <v>0</v>
      </c>
      <c r="H32" s="4">
        <v>40402</v>
      </c>
    </row>
    <row r="33" spans="1:8" x14ac:dyDescent="0.3">
      <c r="A33" t="s">
        <v>153</v>
      </c>
      <c r="B33" t="s">
        <v>47</v>
      </c>
      <c r="E33" s="1" t="s">
        <v>156</v>
      </c>
      <c r="F33" s="2">
        <v>2043</v>
      </c>
      <c r="G33" s="2">
        <v>648</v>
      </c>
      <c r="H33" s="4">
        <v>42534</v>
      </c>
    </row>
    <row r="34" spans="1:8" x14ac:dyDescent="0.3">
      <c r="A34" t="s">
        <v>67</v>
      </c>
      <c r="B34" t="s">
        <v>68</v>
      </c>
      <c r="C34" t="s">
        <v>35</v>
      </c>
      <c r="E34" t="s">
        <v>32</v>
      </c>
      <c r="F34" s="2">
        <v>63719.15</v>
      </c>
      <c r="G34" s="2">
        <f>75772.5-F34-340.52-263.36</f>
        <v>11449.469999999998</v>
      </c>
      <c r="H34" s="4">
        <v>42737</v>
      </c>
    </row>
    <row r="35" spans="1:8" x14ac:dyDescent="0.3">
      <c r="A35" t="s">
        <v>126</v>
      </c>
      <c r="B35" t="s">
        <v>5</v>
      </c>
      <c r="E35" s="1" t="s">
        <v>121</v>
      </c>
      <c r="F35" s="2">
        <v>8460</v>
      </c>
      <c r="G35" s="2">
        <v>432</v>
      </c>
      <c r="H35" s="4">
        <v>41834</v>
      </c>
    </row>
    <row r="36" spans="1:8" x14ac:dyDescent="0.3">
      <c r="A36" t="s">
        <v>127</v>
      </c>
      <c r="B36" t="s">
        <v>128</v>
      </c>
      <c r="E36" s="1" t="s">
        <v>121</v>
      </c>
      <c r="F36" s="2">
        <v>10500</v>
      </c>
      <c r="G36" s="2">
        <v>0</v>
      </c>
      <c r="H36" s="4">
        <v>42534</v>
      </c>
    </row>
    <row r="37" spans="1:8" x14ac:dyDescent="0.3">
      <c r="A37" t="s">
        <v>4</v>
      </c>
      <c r="B37" t="s">
        <v>5</v>
      </c>
      <c r="E37" t="s">
        <v>22</v>
      </c>
      <c r="F37" s="2">
        <v>3000</v>
      </c>
      <c r="G37" s="2">
        <v>0</v>
      </c>
      <c r="H37" s="4">
        <v>40664</v>
      </c>
    </row>
    <row r="38" spans="1:8" x14ac:dyDescent="0.3">
      <c r="A38" t="s">
        <v>69</v>
      </c>
      <c r="B38" t="s">
        <v>70</v>
      </c>
      <c r="E38" t="s">
        <v>56</v>
      </c>
      <c r="F38" s="2">
        <v>101725.51</v>
      </c>
      <c r="G38" s="2">
        <f>114318.17-F38-342.98-559.46</f>
        <v>11690.220000000005</v>
      </c>
      <c r="H38" s="4">
        <v>34274</v>
      </c>
    </row>
    <row r="39" spans="1:8" x14ac:dyDescent="0.3">
      <c r="A39" t="s">
        <v>71</v>
      </c>
      <c r="B39" t="s">
        <v>72</v>
      </c>
      <c r="C39" t="s">
        <v>35</v>
      </c>
      <c r="E39" t="s">
        <v>32</v>
      </c>
      <c r="F39" s="2">
        <v>82453.09</v>
      </c>
      <c r="G39" s="2">
        <f>90505.67-F39-286.52-252.1</f>
        <v>7513.9600000000009</v>
      </c>
      <c r="H39" s="4">
        <v>37149</v>
      </c>
    </row>
    <row r="40" spans="1:8" x14ac:dyDescent="0.3">
      <c r="A40" t="s">
        <v>73</v>
      </c>
      <c r="B40" t="s">
        <v>74</v>
      </c>
      <c r="E40" t="s">
        <v>63</v>
      </c>
      <c r="F40" s="2">
        <v>119285.8</v>
      </c>
      <c r="G40" s="2">
        <f>131651.44-F40-980.4</f>
        <v>11385.24</v>
      </c>
      <c r="H40" s="4">
        <v>35004</v>
      </c>
    </row>
    <row r="41" spans="1:8" x14ac:dyDescent="0.3">
      <c r="A41" t="s">
        <v>75</v>
      </c>
      <c r="B41" t="s">
        <v>76</v>
      </c>
      <c r="C41" t="s">
        <v>18</v>
      </c>
      <c r="E41" t="s">
        <v>32</v>
      </c>
      <c r="F41" s="2">
        <v>66969.399999999994</v>
      </c>
      <c r="G41" s="2">
        <f>83312.98-F41-331.24-256.1</f>
        <v>15756.240000000002</v>
      </c>
      <c r="H41" s="4">
        <v>41834</v>
      </c>
    </row>
    <row r="42" spans="1:8" x14ac:dyDescent="0.3">
      <c r="A42" t="s">
        <v>129</v>
      </c>
      <c r="B42" t="s">
        <v>130</v>
      </c>
      <c r="C42" t="s">
        <v>19</v>
      </c>
      <c r="E42" s="1" t="s">
        <v>121</v>
      </c>
      <c r="F42" s="2">
        <v>9825</v>
      </c>
      <c r="G42" s="2">
        <v>1185</v>
      </c>
      <c r="H42" s="4">
        <v>37926</v>
      </c>
    </row>
    <row r="43" spans="1:8" x14ac:dyDescent="0.3">
      <c r="A43" t="s">
        <v>131</v>
      </c>
      <c r="B43" t="s">
        <v>45</v>
      </c>
      <c r="E43" s="1" t="s">
        <v>121</v>
      </c>
      <c r="F43" s="2">
        <v>2427</v>
      </c>
      <c r="G43" s="2">
        <v>0</v>
      </c>
      <c r="H43" s="4">
        <v>42534</v>
      </c>
    </row>
    <row r="44" spans="1:8" x14ac:dyDescent="0.3">
      <c r="A44" t="s">
        <v>77</v>
      </c>
      <c r="B44" t="s">
        <v>78</v>
      </c>
      <c r="C44" t="s">
        <v>18</v>
      </c>
      <c r="E44" t="s">
        <v>32</v>
      </c>
      <c r="F44" s="2">
        <v>69591.490000000005</v>
      </c>
      <c r="G44" s="2">
        <f>88961.38-F44-333.84-275.46</f>
        <v>18760.59</v>
      </c>
      <c r="H44" s="4">
        <v>39356</v>
      </c>
    </row>
    <row r="45" spans="1:8" x14ac:dyDescent="0.3">
      <c r="A45" t="s">
        <v>79</v>
      </c>
      <c r="B45" t="s">
        <v>25</v>
      </c>
      <c r="C45" t="s">
        <v>80</v>
      </c>
      <c r="E45" s="1" t="s">
        <v>32</v>
      </c>
      <c r="F45" s="2">
        <v>35297.75</v>
      </c>
      <c r="G45" s="2">
        <f>38251.83-F45-155.9-361.9</f>
        <v>2436.2800000000016</v>
      </c>
      <c r="H45" s="4">
        <v>32448</v>
      </c>
    </row>
    <row r="46" spans="1:8" x14ac:dyDescent="0.3">
      <c r="A46" t="s">
        <v>132</v>
      </c>
      <c r="B46" t="s">
        <v>25</v>
      </c>
      <c r="E46" s="1" t="s">
        <v>121</v>
      </c>
      <c r="F46" s="2">
        <v>7230</v>
      </c>
      <c r="G46" s="2">
        <v>0</v>
      </c>
      <c r="H46" s="4">
        <v>41358</v>
      </c>
    </row>
    <row r="47" spans="1:8" x14ac:dyDescent="0.3">
      <c r="A47" t="s">
        <v>133</v>
      </c>
      <c r="B47" t="s">
        <v>128</v>
      </c>
      <c r="C47" t="s">
        <v>18</v>
      </c>
      <c r="E47" s="1" t="s">
        <v>121</v>
      </c>
      <c r="F47" s="2">
        <v>3082.5</v>
      </c>
      <c r="G47" s="2">
        <v>250</v>
      </c>
      <c r="H47" s="4">
        <v>38626</v>
      </c>
    </row>
    <row r="48" spans="1:8" x14ac:dyDescent="0.3">
      <c r="A48" t="s">
        <v>6</v>
      </c>
      <c r="B48" t="s">
        <v>7</v>
      </c>
      <c r="E48" t="s">
        <v>22</v>
      </c>
      <c r="F48" s="2">
        <v>3000</v>
      </c>
      <c r="G48" s="2">
        <v>0</v>
      </c>
      <c r="H48" s="4">
        <v>39203</v>
      </c>
    </row>
    <row r="49" spans="1:8" x14ac:dyDescent="0.3">
      <c r="A49" t="s">
        <v>134</v>
      </c>
      <c r="B49" t="s">
        <v>66</v>
      </c>
      <c r="E49" s="1" t="s">
        <v>121</v>
      </c>
      <c r="F49" s="2">
        <v>360</v>
      </c>
      <c r="G49" s="2">
        <v>0</v>
      </c>
      <c r="H49" s="4">
        <v>38626</v>
      </c>
    </row>
    <row r="50" spans="1:8" x14ac:dyDescent="0.3">
      <c r="A50" t="s">
        <v>161</v>
      </c>
      <c r="B50" t="s">
        <v>162</v>
      </c>
      <c r="C50" t="s">
        <v>140</v>
      </c>
      <c r="E50" s="1" t="s">
        <v>156</v>
      </c>
      <c r="F50" s="2">
        <v>6708</v>
      </c>
      <c r="G50" s="2">
        <v>720</v>
      </c>
      <c r="H50" s="4">
        <v>42983</v>
      </c>
    </row>
    <row r="51" spans="1:8" x14ac:dyDescent="0.3">
      <c r="A51" t="s">
        <v>81</v>
      </c>
      <c r="B51" t="s">
        <v>82</v>
      </c>
      <c r="C51" t="s">
        <v>17</v>
      </c>
      <c r="E51" s="1" t="s">
        <v>32</v>
      </c>
      <c r="F51" s="2">
        <v>42758.91</v>
      </c>
      <c r="G51" s="2">
        <f>52206.11-F51-226.42-175.12</f>
        <v>9045.6599999999962</v>
      </c>
      <c r="H51" s="4">
        <v>42787</v>
      </c>
    </row>
    <row r="52" spans="1:8" x14ac:dyDescent="0.3">
      <c r="A52" t="s">
        <v>81</v>
      </c>
      <c r="B52" t="s">
        <v>83</v>
      </c>
      <c r="C52" t="s">
        <v>35</v>
      </c>
      <c r="E52" s="1" t="s">
        <v>56</v>
      </c>
      <c r="F52" s="2">
        <v>106574.8</v>
      </c>
      <c r="G52" s="2">
        <f>120289.03-F52-253.2-189.36</f>
        <v>13271.669999999995</v>
      </c>
      <c r="H52" s="4">
        <v>37149</v>
      </c>
    </row>
    <row r="53" spans="1:8" x14ac:dyDescent="0.3">
      <c r="A53" t="s">
        <v>157</v>
      </c>
      <c r="B53" t="s">
        <v>163</v>
      </c>
      <c r="E53" s="1" t="s">
        <v>156</v>
      </c>
      <c r="F53" s="2">
        <v>23332.5</v>
      </c>
      <c r="G53" s="2">
        <v>2880</v>
      </c>
      <c r="H53" s="4">
        <v>42534</v>
      </c>
    </row>
    <row r="54" spans="1:8" x14ac:dyDescent="0.3">
      <c r="A54" t="s">
        <v>84</v>
      </c>
      <c r="B54" t="s">
        <v>85</v>
      </c>
      <c r="E54" s="1" t="s">
        <v>56</v>
      </c>
      <c r="F54" s="2">
        <v>106574.8</v>
      </c>
      <c r="G54" s="2">
        <f>143770.21-F54-253.2</f>
        <v>36942.209999999992</v>
      </c>
      <c r="H54" s="4">
        <v>33178</v>
      </c>
    </row>
    <row r="55" spans="1:8" x14ac:dyDescent="0.3">
      <c r="A55" t="s">
        <v>135</v>
      </c>
      <c r="B55" t="s">
        <v>74</v>
      </c>
      <c r="C55" t="s">
        <v>141</v>
      </c>
      <c r="E55" s="1" t="s">
        <v>121</v>
      </c>
      <c r="F55" s="2">
        <v>13104</v>
      </c>
      <c r="G55" s="2">
        <v>500</v>
      </c>
      <c r="H55" s="4">
        <v>35765</v>
      </c>
    </row>
    <row r="56" spans="1:8" x14ac:dyDescent="0.3">
      <c r="A56" t="s">
        <v>8</v>
      </c>
      <c r="B56" t="s">
        <v>9</v>
      </c>
      <c r="E56" t="s">
        <v>22</v>
      </c>
      <c r="F56" s="2">
        <v>3000</v>
      </c>
      <c r="G56" s="2">
        <v>0</v>
      </c>
      <c r="H56" s="4">
        <v>41030</v>
      </c>
    </row>
    <row r="57" spans="1:8" x14ac:dyDescent="0.3">
      <c r="A57" t="s">
        <v>136</v>
      </c>
      <c r="B57" t="s">
        <v>138</v>
      </c>
      <c r="E57" s="1" t="s">
        <v>121</v>
      </c>
      <c r="F57" s="2">
        <v>6596</v>
      </c>
      <c r="G57" s="2">
        <v>0</v>
      </c>
      <c r="H57" s="4">
        <v>42983</v>
      </c>
    </row>
    <row r="58" spans="1:8" x14ac:dyDescent="0.3">
      <c r="A58" t="s">
        <v>20</v>
      </c>
      <c r="B58" t="s">
        <v>10</v>
      </c>
      <c r="C58" t="s">
        <v>19</v>
      </c>
      <c r="D58" t="s">
        <v>21</v>
      </c>
      <c r="E58" t="s">
        <v>23</v>
      </c>
      <c r="F58" s="2">
        <v>1200</v>
      </c>
      <c r="G58" s="2">
        <v>0</v>
      </c>
      <c r="H58" s="4">
        <v>42125</v>
      </c>
    </row>
    <row r="59" spans="1:8" x14ac:dyDescent="0.3">
      <c r="A59" t="s">
        <v>86</v>
      </c>
      <c r="B59" t="s">
        <v>87</v>
      </c>
      <c r="C59" t="s">
        <v>35</v>
      </c>
      <c r="E59" s="1" t="s">
        <v>63</v>
      </c>
      <c r="F59" s="2">
        <v>119285.8</v>
      </c>
      <c r="G59" s="2">
        <f>122946.55-F59-524.4</f>
        <v>3136.35</v>
      </c>
      <c r="H59" s="4">
        <v>31533</v>
      </c>
    </row>
    <row r="60" spans="1:8" x14ac:dyDescent="0.3">
      <c r="A60" t="s">
        <v>24</v>
      </c>
      <c r="B60" t="s">
        <v>25</v>
      </c>
      <c r="C60" t="s">
        <v>26</v>
      </c>
      <c r="E60" t="s">
        <v>23</v>
      </c>
      <c r="F60" s="2">
        <v>1200</v>
      </c>
      <c r="G60" s="2">
        <v>0</v>
      </c>
      <c r="H60" s="4">
        <v>42491</v>
      </c>
    </row>
    <row r="61" spans="1:8" x14ac:dyDescent="0.3">
      <c r="A61" t="s">
        <v>137</v>
      </c>
      <c r="B61" t="s">
        <v>139</v>
      </c>
      <c r="E61" s="1" t="s">
        <v>121</v>
      </c>
      <c r="F61" s="2">
        <v>13537.5</v>
      </c>
      <c r="G61" s="2">
        <v>0</v>
      </c>
      <c r="H61" s="4">
        <v>42534</v>
      </c>
    </row>
    <row r="62" spans="1:8" x14ac:dyDescent="0.3">
      <c r="A62" t="s">
        <v>88</v>
      </c>
      <c r="B62" t="s">
        <v>89</v>
      </c>
      <c r="C62" t="s">
        <v>36</v>
      </c>
      <c r="E62" s="1" t="s">
        <v>32</v>
      </c>
      <c r="F62" s="2">
        <v>92788.63</v>
      </c>
      <c r="G62" s="2">
        <f>99494.29-F62-405.34-538.2</f>
        <v>5762.119999999989</v>
      </c>
      <c r="H62" s="4">
        <v>31352</v>
      </c>
    </row>
    <row r="63" spans="1:8" x14ac:dyDescent="0.3">
      <c r="A63" t="s">
        <v>90</v>
      </c>
      <c r="B63" t="s">
        <v>91</v>
      </c>
      <c r="C63" t="s">
        <v>80</v>
      </c>
      <c r="E63" s="1" t="s">
        <v>56</v>
      </c>
      <c r="F63" s="2">
        <v>44676.94</v>
      </c>
      <c r="G63" s="2">
        <f>103754.58-F63</f>
        <v>59077.64</v>
      </c>
      <c r="H63" s="4">
        <v>31533</v>
      </c>
    </row>
    <row r="64" spans="1:8" x14ac:dyDescent="0.3">
      <c r="A64" t="s">
        <v>90</v>
      </c>
      <c r="B64" t="s">
        <v>89</v>
      </c>
      <c r="C64" t="s">
        <v>62</v>
      </c>
      <c r="E64" s="1" t="s">
        <v>156</v>
      </c>
      <c r="F64" s="2">
        <v>35074</v>
      </c>
      <c r="G64" s="2">
        <v>898</v>
      </c>
      <c r="H64" s="4">
        <v>37149</v>
      </c>
    </row>
    <row r="65" spans="1:8" x14ac:dyDescent="0.3">
      <c r="A65" t="s">
        <v>92</v>
      </c>
      <c r="B65" t="s">
        <v>93</v>
      </c>
      <c r="C65" t="s">
        <v>19</v>
      </c>
      <c r="E65" s="1" t="s">
        <v>32</v>
      </c>
      <c r="F65" s="2">
        <v>92788.63</v>
      </c>
      <c r="G65" s="2">
        <f>95999.11-F65-405.34-362.44</f>
        <v>2442.6999999999957</v>
      </c>
      <c r="H65" s="4">
        <v>37926</v>
      </c>
    </row>
    <row r="66" spans="1:8" x14ac:dyDescent="0.3">
      <c r="A66" t="s">
        <v>94</v>
      </c>
      <c r="B66" t="s">
        <v>95</v>
      </c>
      <c r="C66" t="s">
        <v>35</v>
      </c>
      <c r="E66" s="1" t="s">
        <v>56</v>
      </c>
      <c r="F66" s="2">
        <v>62816.82</v>
      </c>
      <c r="G66" s="2">
        <f>71184.65-F66-181.44-211.8</f>
        <v>7974.5899999999947</v>
      </c>
      <c r="H66" s="4">
        <v>37926</v>
      </c>
    </row>
    <row r="67" spans="1:8" x14ac:dyDescent="0.3">
      <c r="A67" t="s">
        <v>158</v>
      </c>
      <c r="B67" t="s">
        <v>164</v>
      </c>
      <c r="C67" t="s">
        <v>18</v>
      </c>
      <c r="E67" s="1" t="s">
        <v>156</v>
      </c>
      <c r="F67" s="2">
        <v>38052</v>
      </c>
      <c r="G67" s="2">
        <v>2160</v>
      </c>
      <c r="H67" s="4">
        <v>40402</v>
      </c>
    </row>
    <row r="68" spans="1:8" x14ac:dyDescent="0.3">
      <c r="A68" t="s">
        <v>96</v>
      </c>
      <c r="B68" t="s">
        <v>66</v>
      </c>
      <c r="E68" s="1" t="s">
        <v>32</v>
      </c>
      <c r="F68" s="2">
        <v>85166.86</v>
      </c>
      <c r="G68" s="2">
        <f>110355.85-F68-303.42-260.26</f>
        <v>24625.310000000009</v>
      </c>
      <c r="H68" s="4">
        <v>39356</v>
      </c>
    </row>
    <row r="69" spans="1:8" x14ac:dyDescent="0.3">
      <c r="A69" t="s">
        <v>159</v>
      </c>
      <c r="B69" t="s">
        <v>165</v>
      </c>
      <c r="C69" t="s">
        <v>18</v>
      </c>
      <c r="E69" s="1" t="s">
        <v>156</v>
      </c>
      <c r="F69" s="2">
        <v>24592</v>
      </c>
      <c r="G69" s="2">
        <v>700</v>
      </c>
      <c r="H69" s="4">
        <v>39356</v>
      </c>
    </row>
    <row r="70" spans="1:8" x14ac:dyDescent="0.3">
      <c r="A70" t="s">
        <v>97</v>
      </c>
      <c r="B70" t="s">
        <v>98</v>
      </c>
      <c r="C70" t="s">
        <v>80</v>
      </c>
      <c r="D70" t="s">
        <v>21</v>
      </c>
      <c r="E70" s="1" t="s">
        <v>32</v>
      </c>
      <c r="F70" s="2">
        <v>60450.01</v>
      </c>
      <c r="G70" s="2">
        <f>67236.17-F70-265.03-304.6</f>
        <v>6216.5299999999961</v>
      </c>
      <c r="H70" s="4">
        <v>37149</v>
      </c>
    </row>
    <row r="71" spans="1:8" x14ac:dyDescent="0.3">
      <c r="A71" t="s">
        <v>99</v>
      </c>
      <c r="B71" t="s">
        <v>100</v>
      </c>
      <c r="C71" t="s">
        <v>36</v>
      </c>
      <c r="E71" s="1" t="s">
        <v>56</v>
      </c>
      <c r="F71" s="2">
        <v>110636.34</v>
      </c>
      <c r="G71" s="2">
        <f>136790.42-F71-187.08-191.64</f>
        <v>25775.360000000015</v>
      </c>
      <c r="H71" s="4">
        <v>37149</v>
      </c>
    </row>
    <row r="72" spans="1:8" x14ac:dyDescent="0.3">
      <c r="A72" t="s">
        <v>101</v>
      </c>
      <c r="B72" t="s">
        <v>102</v>
      </c>
      <c r="E72" s="1" t="s">
        <v>32</v>
      </c>
      <c r="F72" s="2">
        <v>66969.399999999994</v>
      </c>
      <c r="G72" s="2">
        <f>71930.18-F72-331.24-256.1</f>
        <v>4373.4399999999987</v>
      </c>
      <c r="H72" s="4">
        <v>42562</v>
      </c>
    </row>
    <row r="73" spans="1:8" x14ac:dyDescent="0.3">
      <c r="A73" t="s">
        <v>103</v>
      </c>
      <c r="B73" t="s">
        <v>104</v>
      </c>
      <c r="C73" t="s">
        <v>18</v>
      </c>
      <c r="E73" s="1" t="s">
        <v>32</v>
      </c>
      <c r="F73" s="2">
        <v>63719.15</v>
      </c>
      <c r="G73" s="2">
        <f>67968.15-F73-340.52-263.36</f>
        <v>3645.1199999999926</v>
      </c>
      <c r="H73" s="4">
        <v>42737</v>
      </c>
    </row>
    <row r="74" spans="1:8" x14ac:dyDescent="0.3">
      <c r="A74" t="s">
        <v>105</v>
      </c>
      <c r="B74" t="s">
        <v>106</v>
      </c>
      <c r="E74" s="1" t="s">
        <v>32</v>
      </c>
      <c r="F74" s="2">
        <v>92788.63</v>
      </c>
      <c r="G74" s="2">
        <f>129641.01-F74-388.44-333.06</f>
        <v>36130.87999999999</v>
      </c>
      <c r="H74" s="4">
        <v>42534</v>
      </c>
    </row>
    <row r="75" spans="1:8" x14ac:dyDescent="0.3">
      <c r="A75" t="s">
        <v>105</v>
      </c>
      <c r="B75" t="s">
        <v>43</v>
      </c>
      <c r="E75" s="1" t="s">
        <v>121</v>
      </c>
      <c r="F75" s="2">
        <v>15384</v>
      </c>
      <c r="G75" s="2">
        <v>1098</v>
      </c>
      <c r="H75" s="4">
        <v>38430</v>
      </c>
    </row>
    <row r="76" spans="1:8" x14ac:dyDescent="0.3">
      <c r="A76" t="s">
        <v>160</v>
      </c>
      <c r="B76" t="s">
        <v>166</v>
      </c>
      <c r="E76" s="1" t="s">
        <v>156</v>
      </c>
      <c r="F76" s="2">
        <v>432</v>
      </c>
      <c r="G76" s="2">
        <v>0</v>
      </c>
      <c r="H76" s="4">
        <v>41834</v>
      </c>
    </row>
    <row r="77" spans="1:8" x14ac:dyDescent="0.3">
      <c r="A77" t="s">
        <v>107</v>
      </c>
      <c r="B77" t="s">
        <v>89</v>
      </c>
      <c r="C77" t="s">
        <v>39</v>
      </c>
      <c r="E77" s="1" t="s">
        <v>32</v>
      </c>
      <c r="F77" s="2">
        <v>67826.66</v>
      </c>
      <c r="G77" s="2">
        <f>73134.92-F77-331.24-283.92</f>
        <v>4693.0999999999949</v>
      </c>
      <c r="H77" s="4">
        <v>40402</v>
      </c>
    </row>
    <row r="78" spans="1:8" x14ac:dyDescent="0.3">
      <c r="A78" t="s">
        <v>108</v>
      </c>
      <c r="B78" t="s">
        <v>38</v>
      </c>
      <c r="C78" t="s">
        <v>26</v>
      </c>
      <c r="E78" s="1" t="s">
        <v>56</v>
      </c>
      <c r="F78" s="2">
        <v>101257.15</v>
      </c>
      <c r="G78" s="2">
        <f>125042.88-F78-314.16-269.5</f>
        <v>23202.070000000011</v>
      </c>
      <c r="H78" s="4">
        <v>39954</v>
      </c>
    </row>
    <row r="79" spans="1:8" x14ac:dyDescent="0.3">
      <c r="A79" t="s">
        <v>109</v>
      </c>
      <c r="B79" t="s">
        <v>87</v>
      </c>
      <c r="C79" t="s">
        <v>54</v>
      </c>
      <c r="E79" s="1" t="s">
        <v>32</v>
      </c>
      <c r="F79" s="2">
        <v>69591.490000000005</v>
      </c>
      <c r="G79" s="2">
        <f>78626.02-F79-341.64-264.16</f>
        <v>8428.73</v>
      </c>
      <c r="H79" s="4">
        <v>40795</v>
      </c>
    </row>
    <row r="80" spans="1:8" x14ac:dyDescent="0.3">
      <c r="A80" t="s">
        <v>142</v>
      </c>
      <c r="B80" t="s">
        <v>66</v>
      </c>
      <c r="C80" t="s">
        <v>17</v>
      </c>
      <c r="E80" s="1" t="s">
        <v>121</v>
      </c>
      <c r="F80" s="2">
        <v>4387.5</v>
      </c>
      <c r="G80" s="2">
        <v>250</v>
      </c>
      <c r="H80" s="4">
        <v>39356</v>
      </c>
    </row>
    <row r="81" spans="1:8" x14ac:dyDescent="0.3">
      <c r="A81" t="s">
        <v>143</v>
      </c>
      <c r="B81" t="s">
        <v>146</v>
      </c>
      <c r="C81" t="s">
        <v>141</v>
      </c>
      <c r="E81" s="1" t="s">
        <v>121</v>
      </c>
      <c r="F81" s="2">
        <v>3121.5</v>
      </c>
      <c r="G81" s="2">
        <v>0</v>
      </c>
      <c r="H81" s="4">
        <v>41834</v>
      </c>
    </row>
    <row r="82" spans="1:8" x14ac:dyDescent="0.3">
      <c r="A82" t="s">
        <v>110</v>
      </c>
      <c r="B82" t="s">
        <v>45</v>
      </c>
      <c r="C82" t="s">
        <v>35</v>
      </c>
      <c r="E82" s="1" t="s">
        <v>32</v>
      </c>
      <c r="F82" s="2">
        <v>92788.63</v>
      </c>
      <c r="G82" s="2">
        <f>105948.14-F82-405.34-538.2</f>
        <v>12215.969999999994</v>
      </c>
      <c r="H82" s="4">
        <v>37926</v>
      </c>
    </row>
    <row r="83" spans="1:8" x14ac:dyDescent="0.3">
      <c r="A83" t="s">
        <v>111</v>
      </c>
      <c r="B83" t="s">
        <v>45</v>
      </c>
      <c r="E83" s="1" t="s">
        <v>112</v>
      </c>
      <c r="F83" s="2">
        <v>155509.28</v>
      </c>
      <c r="G83" s="2">
        <f>162279.34-690-F83</f>
        <v>6080.0599999999977</v>
      </c>
      <c r="H83" s="4">
        <v>30834</v>
      </c>
    </row>
    <row r="84" spans="1:8" x14ac:dyDescent="0.3">
      <c r="A84" t="s">
        <v>167</v>
      </c>
      <c r="B84" t="s">
        <v>45</v>
      </c>
      <c r="E84" s="1" t="s">
        <v>156</v>
      </c>
      <c r="F84" s="2">
        <v>50752</v>
      </c>
      <c r="G84" s="2">
        <v>6225</v>
      </c>
      <c r="H84" s="4">
        <v>39356</v>
      </c>
    </row>
    <row r="85" spans="1:8" x14ac:dyDescent="0.3">
      <c r="A85" t="s">
        <v>144</v>
      </c>
      <c r="B85" t="s">
        <v>3</v>
      </c>
      <c r="E85" s="1" t="s">
        <v>121</v>
      </c>
      <c r="F85" s="2">
        <v>2760</v>
      </c>
      <c r="G85" s="2">
        <v>0</v>
      </c>
      <c r="H85" s="4">
        <v>42983</v>
      </c>
    </row>
    <row r="86" spans="1:8" x14ac:dyDescent="0.3">
      <c r="A86" t="s">
        <v>27</v>
      </c>
      <c r="B86" t="s">
        <v>28</v>
      </c>
      <c r="E86" t="s">
        <v>22</v>
      </c>
      <c r="F86" s="2">
        <v>3000</v>
      </c>
      <c r="G86" s="2">
        <v>0</v>
      </c>
      <c r="H86" s="4">
        <v>42491</v>
      </c>
    </row>
    <row r="87" spans="1:8" x14ac:dyDescent="0.3">
      <c r="A87" t="s">
        <v>145</v>
      </c>
      <c r="B87" t="s">
        <v>147</v>
      </c>
      <c r="E87" s="1" t="s">
        <v>121</v>
      </c>
      <c r="F87" s="2">
        <v>10260</v>
      </c>
      <c r="G87" s="2">
        <v>0</v>
      </c>
      <c r="H87" s="4">
        <v>42534</v>
      </c>
    </row>
    <row r="88" spans="1:8" x14ac:dyDescent="0.3">
      <c r="A88" t="s">
        <v>113</v>
      </c>
      <c r="B88" t="s">
        <v>45</v>
      </c>
      <c r="C88" t="s">
        <v>19</v>
      </c>
      <c r="E88" s="1" t="s">
        <v>32</v>
      </c>
      <c r="F88" s="2">
        <v>106574.8</v>
      </c>
      <c r="G88" s="2">
        <f>118083.62-F88-187.08-248.4</f>
        <v>11073.339999999993</v>
      </c>
      <c r="H88" s="4">
        <v>31564</v>
      </c>
    </row>
    <row r="89" spans="1:8" x14ac:dyDescent="0.3">
      <c r="H89" s="4"/>
    </row>
    <row r="90" spans="1:8" x14ac:dyDescent="0.3">
      <c r="H90" s="4"/>
    </row>
    <row r="91" spans="1:8" x14ac:dyDescent="0.3">
      <c r="H91" s="4"/>
    </row>
    <row r="92" spans="1:8" x14ac:dyDescent="0.3">
      <c r="H92" s="4"/>
    </row>
    <row r="93" spans="1:8" x14ac:dyDescent="0.3">
      <c r="H93" s="4"/>
    </row>
    <row r="94" spans="1:8" x14ac:dyDescent="0.3">
      <c r="H94" s="4"/>
    </row>
    <row r="95" spans="1:8" x14ac:dyDescent="0.3">
      <c r="H95" s="4"/>
    </row>
    <row r="96" spans="1:8" x14ac:dyDescent="0.3">
      <c r="H96" s="4"/>
    </row>
    <row r="97" spans="8:8" x14ac:dyDescent="0.3">
      <c r="H97" s="4"/>
    </row>
    <row r="98" spans="8:8" x14ac:dyDescent="0.3">
      <c r="H98" s="4"/>
    </row>
    <row r="99" spans="8:8" x14ac:dyDescent="0.3">
      <c r="H99" s="4"/>
    </row>
    <row r="100" spans="8:8" x14ac:dyDescent="0.3">
      <c r="H100" s="4"/>
    </row>
    <row r="101" spans="8:8" x14ac:dyDescent="0.3">
      <c r="H101" s="4"/>
    </row>
    <row r="102" spans="8:8" x14ac:dyDescent="0.3">
      <c r="H102" s="4"/>
    </row>
    <row r="103" spans="8:8" x14ac:dyDescent="0.3">
      <c r="H103" s="4"/>
    </row>
    <row r="104" spans="8:8" x14ac:dyDescent="0.3">
      <c r="H104" s="4"/>
    </row>
    <row r="105" spans="8:8" x14ac:dyDescent="0.3">
      <c r="H105" s="4"/>
    </row>
    <row r="106" spans="8:8" x14ac:dyDescent="0.3">
      <c r="H106" s="4"/>
    </row>
    <row r="107" spans="8:8" x14ac:dyDescent="0.3">
      <c r="H107" s="4"/>
    </row>
    <row r="108" spans="8:8" x14ac:dyDescent="0.3">
      <c r="H108" s="4"/>
    </row>
    <row r="109" spans="8:8" x14ac:dyDescent="0.3">
      <c r="H109" s="4"/>
    </row>
    <row r="110" spans="8:8" x14ac:dyDescent="0.3">
      <c r="H110" s="4"/>
    </row>
    <row r="111" spans="8:8" x14ac:dyDescent="0.3">
      <c r="H111" s="4"/>
    </row>
  </sheetData>
  <sortState ref="A2:H88">
    <sortCondition ref="A2:A88"/>
  </sortState>
  <printOptions horizontalCentered="1" gridLines="1"/>
  <pageMargins left="0.7" right="0.7" top="0.75" bottom="0.75" header="0.3" footer="0.3"/>
  <pageSetup orientation="landscape" r:id="rId1"/>
  <headerFooter>
    <oddHeader>&amp;CWAUCONDA FIRE DISTRICT PAYROLL 2017</oddHeader>
    <oddFooter>&amp;LPrepared For: Better Government Association FOIA request 04-13-18&amp;C&amp;P of &amp;N&amp;RDate Prepared: 04-17-18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Franklin, Danielle</dc:creator>
  <cp:lastModifiedBy>Dierker, Lori</cp:lastModifiedBy>
  <cp:lastPrinted>2018-04-18T17:21:17Z</cp:lastPrinted>
  <dcterms:created xsi:type="dcterms:W3CDTF">2018-04-17T16:05:02Z</dcterms:created>
  <dcterms:modified xsi:type="dcterms:W3CDTF">2018-04-18T17:23:22Z</dcterms:modified>
</cp:coreProperties>
</file>