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oh-01\Users Data\swells\My Documents\"/>
    </mc:Choice>
  </mc:AlternateContent>
  <bookViews>
    <workbookView xWindow="0" yWindow="0" windowWidth="28800" windowHeight="11745" activeTab="4"/>
  </bookViews>
  <sheets>
    <sheet name="2014" sheetId="1" r:id="rId1"/>
    <sheet name="2015" sheetId="2" r:id="rId2"/>
    <sheet name="2016" sheetId="3" r:id="rId3"/>
    <sheet name="2017" sheetId="4" r:id="rId4"/>
    <sheet name="2018" sheetId="5" r:id="rId5"/>
  </sheets>
  <calcPr calcId="152511"/>
</workbook>
</file>

<file path=xl/calcChain.xml><?xml version="1.0" encoding="utf-8"?>
<calcChain xmlns="http://schemas.openxmlformats.org/spreadsheetml/2006/main">
  <c r="M12" i="5" l="1"/>
  <c r="N12" i="5" s="1"/>
  <c r="O12" i="5" s="1"/>
  <c r="G43" i="4"/>
  <c r="H43" i="4" s="1"/>
  <c r="F43" i="4"/>
  <c r="H3" i="5"/>
  <c r="H25" i="5" l="1"/>
  <c r="K25" i="5" s="1"/>
  <c r="L25" i="5" s="1"/>
  <c r="M25" i="5" s="1"/>
  <c r="N25" i="5" s="1"/>
  <c r="O25" i="5" s="1"/>
  <c r="H24" i="5"/>
  <c r="I24" i="5" s="1"/>
  <c r="J24" i="5" s="1"/>
  <c r="H23" i="5"/>
  <c r="K23" i="5" s="1"/>
  <c r="H22" i="5"/>
  <c r="I22" i="5" s="1"/>
  <c r="J22" i="5" s="1"/>
  <c r="H21" i="5"/>
  <c r="H20" i="5"/>
  <c r="K20" i="5" s="1"/>
  <c r="H19" i="5"/>
  <c r="I19" i="5" s="1"/>
  <c r="J19" i="5" s="1"/>
  <c r="H18" i="5"/>
  <c r="K18" i="5" s="1"/>
  <c r="L18" i="5" s="1"/>
  <c r="H17" i="5"/>
  <c r="K17" i="5" s="1"/>
  <c r="L17" i="5" s="1"/>
  <c r="M17" i="5" s="1"/>
  <c r="N17" i="5" s="1"/>
  <c r="O17" i="5" s="1"/>
  <c r="H16" i="5"/>
  <c r="H15" i="5"/>
  <c r="K15" i="5" s="1"/>
  <c r="H14" i="5"/>
  <c r="K14" i="5" s="1"/>
  <c r="H13" i="5"/>
  <c r="I13" i="5" s="1"/>
  <c r="J13" i="5" s="1"/>
  <c r="H11" i="5"/>
  <c r="K11" i="5" s="1"/>
  <c r="H10" i="5"/>
  <c r="I10" i="5" s="1"/>
  <c r="J10" i="5" s="1"/>
  <c r="H9" i="5"/>
  <c r="K9" i="5" s="1"/>
  <c r="L9" i="5" s="1"/>
  <c r="M9" i="5" s="1"/>
  <c r="N9" i="5" s="1"/>
  <c r="O9" i="5" s="1"/>
  <c r="H8" i="5"/>
  <c r="I8" i="5" s="1"/>
  <c r="J8" i="5" s="1"/>
  <c r="H7" i="5"/>
  <c r="I7" i="5" s="1"/>
  <c r="J7" i="5" s="1"/>
  <c r="G67" i="5"/>
  <c r="H67" i="5" s="1"/>
  <c r="G44" i="5"/>
  <c r="H44" i="5" s="1"/>
  <c r="I44" i="5" s="1"/>
  <c r="J44" i="5" s="1"/>
  <c r="H43" i="5"/>
  <c r="I43" i="5" s="1"/>
  <c r="J43" i="5" s="1"/>
  <c r="G36" i="5"/>
  <c r="F44" i="5"/>
  <c r="F67" i="5"/>
  <c r="F66" i="5"/>
  <c r="G66" i="5" s="1"/>
  <c r="H66" i="5" s="1"/>
  <c r="F65" i="5"/>
  <c r="G65" i="5" s="1"/>
  <c r="H65" i="5" s="1"/>
  <c r="F62" i="5"/>
  <c r="G62" i="5" s="1"/>
  <c r="F61" i="5"/>
  <c r="G61" i="5" s="1"/>
  <c r="F57" i="5"/>
  <c r="G57" i="5" s="1"/>
  <c r="H57" i="5" s="1"/>
  <c r="F53" i="5"/>
  <c r="G53" i="5" s="1"/>
  <c r="H53" i="5" s="1"/>
  <c r="I53" i="5" s="1"/>
  <c r="J53" i="5" s="1"/>
  <c r="F52" i="5"/>
  <c r="G52" i="5" s="1"/>
  <c r="H52" i="5" s="1"/>
  <c r="I52" i="5" s="1"/>
  <c r="J52" i="5" s="1"/>
  <c r="F45" i="5"/>
  <c r="G45" i="5" s="1"/>
  <c r="H45" i="5" s="1"/>
  <c r="I45" i="5" s="1"/>
  <c r="J45" i="5" s="1"/>
  <c r="F43" i="5"/>
  <c r="F42" i="5"/>
  <c r="G42" i="5" s="1"/>
  <c r="H42" i="5" s="1"/>
  <c r="I42" i="5" s="1"/>
  <c r="J42" i="5" s="1"/>
  <c r="F41" i="5"/>
  <c r="G41" i="5" s="1"/>
  <c r="H41" i="5" s="1"/>
  <c r="I41" i="5" s="1"/>
  <c r="J41" i="5" s="1"/>
  <c r="F40" i="5"/>
  <c r="G40" i="5" s="1"/>
  <c r="H40" i="5" s="1"/>
  <c r="I40" i="5" s="1"/>
  <c r="J40" i="5" s="1"/>
  <c r="F36" i="5"/>
  <c r="F35" i="5"/>
  <c r="G35" i="5" s="1"/>
  <c r="H35" i="5" s="1"/>
  <c r="I35" i="5" s="1"/>
  <c r="J35" i="5" s="1"/>
  <c r="F34" i="5"/>
  <c r="G34" i="5" s="1"/>
  <c r="H34" i="5" s="1"/>
  <c r="I34" i="5" s="1"/>
  <c r="J34" i="5" s="1"/>
  <c r="F33" i="5"/>
  <c r="G33" i="5" s="1"/>
  <c r="H33" i="5" s="1"/>
  <c r="I33" i="5" s="1"/>
  <c r="F29" i="5"/>
  <c r="G29" i="5" s="1"/>
  <c r="F28" i="5"/>
  <c r="G28" i="5" s="1"/>
  <c r="H28" i="5" s="1"/>
  <c r="I28" i="5" s="1"/>
  <c r="J28" i="5" s="1"/>
  <c r="F27" i="5"/>
  <c r="G27" i="5" s="1"/>
  <c r="H27" i="5" s="1"/>
  <c r="I27" i="5" s="1"/>
  <c r="J27" i="5" s="1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1" i="5"/>
  <c r="F10" i="5"/>
  <c r="F9" i="5"/>
  <c r="F8" i="5"/>
  <c r="F7" i="5"/>
  <c r="F5" i="5"/>
  <c r="G5" i="5" s="1"/>
  <c r="H5" i="5" s="1"/>
  <c r="I5" i="5" s="1"/>
  <c r="F4" i="5"/>
  <c r="G4" i="5" s="1"/>
  <c r="H4" i="5" s="1"/>
  <c r="I4" i="5" s="1"/>
  <c r="D56" i="5"/>
  <c r="I51" i="5"/>
  <c r="K22" i="5"/>
  <c r="I21" i="5"/>
  <c r="J21" i="5" s="1"/>
  <c r="I16" i="5"/>
  <c r="J16" i="5" s="1"/>
  <c r="K16" i="5"/>
  <c r="L16" i="5" s="1"/>
  <c r="M16" i="5" s="1"/>
  <c r="N16" i="5" s="1"/>
  <c r="O16" i="5" s="1"/>
  <c r="I9" i="5"/>
  <c r="J9" i="5" s="1"/>
  <c r="I3" i="5"/>
  <c r="F25" i="4"/>
  <c r="I25" i="4" s="1"/>
  <c r="F21" i="4"/>
  <c r="G21" i="4" s="1"/>
  <c r="H21" i="4" s="1"/>
  <c r="F3" i="4"/>
  <c r="G3" i="4" s="1"/>
  <c r="F65" i="4"/>
  <c r="F64" i="4"/>
  <c r="F63" i="4"/>
  <c r="F60" i="4"/>
  <c r="D54" i="4"/>
  <c r="F51" i="4"/>
  <c r="G51" i="4" s="1"/>
  <c r="H51" i="4" s="1"/>
  <c r="F50" i="4"/>
  <c r="G50" i="4" s="1"/>
  <c r="H50" i="4" s="1"/>
  <c r="F49" i="4"/>
  <c r="G49" i="4" s="1"/>
  <c r="F44" i="4"/>
  <c r="G44" i="4" s="1"/>
  <c r="H44" i="4" s="1"/>
  <c r="F42" i="4"/>
  <c r="G42" i="4" s="1"/>
  <c r="H42" i="4" s="1"/>
  <c r="F41" i="4"/>
  <c r="G41" i="4" s="1"/>
  <c r="H41" i="4" s="1"/>
  <c r="F40" i="4"/>
  <c r="G40" i="4" s="1"/>
  <c r="H40" i="4" s="1"/>
  <c r="F39" i="4"/>
  <c r="G39" i="4" s="1"/>
  <c r="H39" i="4" s="1"/>
  <c r="F34" i="4"/>
  <c r="G34" i="4" s="1"/>
  <c r="H34" i="4" s="1"/>
  <c r="F33" i="4"/>
  <c r="G33" i="4" s="1"/>
  <c r="H33" i="4" s="1"/>
  <c r="F32" i="4"/>
  <c r="G32" i="4" s="1"/>
  <c r="F27" i="4"/>
  <c r="G27" i="4" s="1"/>
  <c r="H27" i="4" s="1"/>
  <c r="F26" i="4"/>
  <c r="G26" i="4" s="1"/>
  <c r="H26" i="4" s="1"/>
  <c r="F24" i="4"/>
  <c r="I24" i="4" s="1"/>
  <c r="J24" i="4" s="1"/>
  <c r="F23" i="4"/>
  <c r="I23" i="4" s="1"/>
  <c r="J23" i="4" s="1"/>
  <c r="K23" i="4" s="1"/>
  <c r="L23" i="4" s="1"/>
  <c r="M23" i="4" s="1"/>
  <c r="F22" i="4"/>
  <c r="I22" i="4" s="1"/>
  <c r="J22" i="4" s="1"/>
  <c r="F20" i="4"/>
  <c r="I20" i="4" s="1"/>
  <c r="J20" i="4" s="1"/>
  <c r="F19" i="4"/>
  <c r="I19" i="4" s="1"/>
  <c r="J19" i="4" s="1"/>
  <c r="K19" i="4" s="1"/>
  <c r="L19" i="4" s="1"/>
  <c r="M19" i="4" s="1"/>
  <c r="F18" i="4"/>
  <c r="I18" i="4" s="1"/>
  <c r="J18" i="4" s="1"/>
  <c r="F17" i="4"/>
  <c r="I17" i="4" s="1"/>
  <c r="J17" i="4" s="1"/>
  <c r="F11" i="4"/>
  <c r="I11" i="4" s="1"/>
  <c r="J11" i="4" s="1"/>
  <c r="K11" i="4" s="1"/>
  <c r="L11" i="4" s="1"/>
  <c r="M11" i="4" s="1"/>
  <c r="F16" i="4"/>
  <c r="I16" i="4" s="1"/>
  <c r="J16" i="4" s="1"/>
  <c r="F15" i="4"/>
  <c r="I15" i="4" s="1"/>
  <c r="J15" i="4" s="1"/>
  <c r="K15" i="4" s="1"/>
  <c r="L15" i="4" s="1"/>
  <c r="M15" i="4" s="1"/>
  <c r="F14" i="4"/>
  <c r="I14" i="4" s="1"/>
  <c r="J14" i="4" s="1"/>
  <c r="F13" i="4"/>
  <c r="I13" i="4" s="1"/>
  <c r="J13" i="4" s="1"/>
  <c r="F12" i="4"/>
  <c r="I12" i="4" s="1"/>
  <c r="J12" i="4" s="1"/>
  <c r="F10" i="4"/>
  <c r="I10" i="4" s="1"/>
  <c r="J10" i="4" s="1"/>
  <c r="F9" i="4"/>
  <c r="I9" i="4" s="1"/>
  <c r="J9" i="4" s="1"/>
  <c r="F8" i="4"/>
  <c r="I8" i="4" s="1"/>
  <c r="J8" i="4" s="1"/>
  <c r="F7" i="4"/>
  <c r="I7" i="4" s="1"/>
  <c r="J7" i="4" s="1"/>
  <c r="K7" i="4" s="1"/>
  <c r="L7" i="4" s="1"/>
  <c r="M7" i="4" s="1"/>
  <c r="F6" i="4"/>
  <c r="I6" i="4" s="1"/>
  <c r="J6" i="4" s="1"/>
  <c r="F5" i="4"/>
  <c r="G5" i="4" s="1"/>
  <c r="F4" i="4"/>
  <c r="G4" i="4" s="1"/>
  <c r="D24" i="3"/>
  <c r="F64" i="3"/>
  <c r="F63" i="3"/>
  <c r="F62" i="3"/>
  <c r="F23" i="3"/>
  <c r="F22" i="3"/>
  <c r="F21" i="3"/>
  <c r="I21" i="3" s="1"/>
  <c r="J21" i="3" s="1"/>
  <c r="F20" i="3"/>
  <c r="F19" i="3"/>
  <c r="F18" i="3"/>
  <c r="I18" i="3" s="1"/>
  <c r="J18" i="3" s="1"/>
  <c r="F17" i="3"/>
  <c r="F10" i="3"/>
  <c r="F16" i="3"/>
  <c r="F15" i="3"/>
  <c r="F14" i="3"/>
  <c r="F13" i="3"/>
  <c r="I13" i="3" s="1"/>
  <c r="J13" i="3" s="1"/>
  <c r="F12" i="3"/>
  <c r="F11" i="3"/>
  <c r="I11" i="3" s="1"/>
  <c r="J11" i="3" s="1"/>
  <c r="F9" i="3"/>
  <c r="G9" i="3" s="1"/>
  <c r="H9" i="3" s="1"/>
  <c r="F8" i="3"/>
  <c r="F7" i="3"/>
  <c r="G7" i="3" s="1"/>
  <c r="H7" i="3" s="1"/>
  <c r="F6" i="3"/>
  <c r="D5" i="3"/>
  <c r="F5" i="3" s="1"/>
  <c r="G5" i="3" s="1"/>
  <c r="D4" i="3"/>
  <c r="F4" i="3" s="1"/>
  <c r="G4" i="3" s="1"/>
  <c r="D59" i="3"/>
  <c r="D58" i="3"/>
  <c r="D54" i="3"/>
  <c r="F54" i="3" s="1"/>
  <c r="D53" i="3"/>
  <c r="D52" i="3"/>
  <c r="D51" i="3"/>
  <c r="D50" i="3"/>
  <c r="D49" i="3"/>
  <c r="D48" i="3"/>
  <c r="D45" i="3"/>
  <c r="F45" i="3" s="1"/>
  <c r="G45" i="3" s="1"/>
  <c r="H45" i="3" s="1"/>
  <c r="D44" i="3"/>
  <c r="F44" i="3" s="1"/>
  <c r="G44" i="3" s="1"/>
  <c r="H44" i="3" s="1"/>
  <c r="D43" i="3"/>
  <c r="F43" i="3" s="1"/>
  <c r="G43" i="3" s="1"/>
  <c r="D39" i="3"/>
  <c r="F39" i="3" s="1"/>
  <c r="G39" i="3" s="1"/>
  <c r="H39" i="3" s="1"/>
  <c r="F38" i="3"/>
  <c r="G38" i="3" s="1"/>
  <c r="H38" i="3" s="1"/>
  <c r="D37" i="3"/>
  <c r="F37" i="3" s="1"/>
  <c r="G37" i="3" s="1"/>
  <c r="H37" i="3" s="1"/>
  <c r="D36" i="3"/>
  <c r="F36" i="3" s="1"/>
  <c r="G36" i="3" s="1"/>
  <c r="H36" i="3" s="1"/>
  <c r="D35" i="3"/>
  <c r="F35" i="3" s="1"/>
  <c r="G35" i="3" s="1"/>
  <c r="H35" i="3" s="1"/>
  <c r="D32" i="3"/>
  <c r="F32" i="3" s="1"/>
  <c r="G32" i="3" s="1"/>
  <c r="H32" i="3" s="1"/>
  <c r="D31" i="3"/>
  <c r="F31" i="3" s="1"/>
  <c r="G31" i="3" s="1"/>
  <c r="D30" i="3"/>
  <c r="F30" i="3" s="1"/>
  <c r="G30" i="3" s="1"/>
  <c r="D3" i="3"/>
  <c r="F3" i="3" s="1"/>
  <c r="G3" i="3" s="1"/>
  <c r="D25" i="3"/>
  <c r="F25" i="3" s="1"/>
  <c r="I23" i="3"/>
  <c r="J23" i="3" s="1"/>
  <c r="I10" i="3"/>
  <c r="J10" i="3" s="1"/>
  <c r="I15" i="3"/>
  <c r="J15" i="3" s="1"/>
  <c r="I8" i="3"/>
  <c r="J8" i="3" s="1"/>
  <c r="I6" i="3"/>
  <c r="J6" i="3" s="1"/>
  <c r="E25" i="2"/>
  <c r="H25" i="2" s="1"/>
  <c r="I25" i="2" s="1"/>
  <c r="E24" i="2"/>
  <c r="F24" i="2" s="1"/>
  <c r="G24" i="2" s="1"/>
  <c r="E58" i="2"/>
  <c r="H18" i="2"/>
  <c r="J18" i="2" s="1"/>
  <c r="K18" i="2" s="1"/>
  <c r="H16" i="2"/>
  <c r="J16" i="2" s="1"/>
  <c r="K16" i="2" s="1"/>
  <c r="L16" i="2" s="1"/>
  <c r="H15" i="2"/>
  <c r="I15" i="2" s="1"/>
  <c r="H9" i="2"/>
  <c r="J9" i="2" s="1"/>
  <c r="K9" i="2" s="1"/>
  <c r="H8" i="2"/>
  <c r="J8" i="2" s="1"/>
  <c r="K8" i="2" s="1"/>
  <c r="L8" i="2" s="1"/>
  <c r="H7" i="2"/>
  <c r="I7" i="2" s="1"/>
  <c r="E49" i="2"/>
  <c r="F49" i="2" s="1"/>
  <c r="E48" i="2"/>
  <c r="F48" i="2" s="1"/>
  <c r="E47" i="2"/>
  <c r="E43" i="2"/>
  <c r="E42" i="2"/>
  <c r="F42" i="2" s="1"/>
  <c r="E41" i="2"/>
  <c r="E40" i="2"/>
  <c r="F40" i="2" s="1"/>
  <c r="E39" i="2"/>
  <c r="E35" i="2"/>
  <c r="F35" i="2" s="1"/>
  <c r="E34" i="2"/>
  <c r="F34" i="2" s="1"/>
  <c r="E33" i="2"/>
  <c r="E27" i="2"/>
  <c r="E26" i="2"/>
  <c r="E23" i="2"/>
  <c r="H23" i="2" s="1"/>
  <c r="I23" i="2" s="1"/>
  <c r="E22" i="2"/>
  <c r="H22" i="2" s="1"/>
  <c r="I22" i="2" s="1"/>
  <c r="E21" i="2"/>
  <c r="H21" i="2" s="1"/>
  <c r="I21" i="2" s="1"/>
  <c r="E20" i="2"/>
  <c r="H20" i="2" s="1"/>
  <c r="E19" i="2"/>
  <c r="H19" i="2" s="1"/>
  <c r="I19" i="2" s="1"/>
  <c r="E18" i="2"/>
  <c r="E17" i="2"/>
  <c r="H17" i="2" s="1"/>
  <c r="I17" i="2" s="1"/>
  <c r="E16" i="2"/>
  <c r="F16" i="2" s="1"/>
  <c r="E15" i="2"/>
  <c r="E14" i="2"/>
  <c r="H14" i="2" s="1"/>
  <c r="E13" i="2"/>
  <c r="H13" i="2" s="1"/>
  <c r="E12" i="2"/>
  <c r="F12" i="2" s="1"/>
  <c r="E11" i="2"/>
  <c r="F11" i="2" s="1"/>
  <c r="E10" i="2"/>
  <c r="H10" i="2" s="1"/>
  <c r="E9" i="2"/>
  <c r="E8" i="2"/>
  <c r="F8" i="2" s="1"/>
  <c r="E7" i="2"/>
  <c r="E6" i="2"/>
  <c r="E5" i="2"/>
  <c r="E4" i="2"/>
  <c r="E3" i="2"/>
  <c r="K24" i="1"/>
  <c r="L24" i="1" s="1"/>
  <c r="M24" i="1" s="1"/>
  <c r="K23" i="1"/>
  <c r="L23" i="1" s="1"/>
  <c r="M23" i="1" s="1"/>
  <c r="K22" i="1"/>
  <c r="L22" i="1" s="1"/>
  <c r="M22" i="1" s="1"/>
  <c r="K21" i="1"/>
  <c r="L21" i="1" s="1"/>
  <c r="M21" i="1" s="1"/>
  <c r="K20" i="1"/>
  <c r="L20" i="1" s="1"/>
  <c r="M20" i="1" s="1"/>
  <c r="L19" i="1"/>
  <c r="M19" i="1" s="1"/>
  <c r="K19" i="1"/>
  <c r="K18" i="1"/>
  <c r="L18" i="1" s="1"/>
  <c r="M18" i="1" s="1"/>
  <c r="K17" i="1"/>
  <c r="L17" i="1" s="1"/>
  <c r="M17" i="1" s="1"/>
  <c r="K15" i="1"/>
  <c r="L15" i="1" s="1"/>
  <c r="M15" i="1" s="1"/>
  <c r="K14" i="1"/>
  <c r="L14" i="1" s="1"/>
  <c r="M14" i="1" s="1"/>
  <c r="K13" i="1"/>
  <c r="L13" i="1" s="1"/>
  <c r="M13" i="1" s="1"/>
  <c r="F43" i="2"/>
  <c r="F41" i="2"/>
  <c r="F39" i="2"/>
  <c r="F27" i="2"/>
  <c r="F26" i="2"/>
  <c r="F23" i="2"/>
  <c r="G23" i="2" s="1"/>
  <c r="F18" i="2"/>
  <c r="F17" i="2"/>
  <c r="F15" i="2"/>
  <c r="F10" i="2"/>
  <c r="G10" i="2" s="1"/>
  <c r="F9" i="2"/>
  <c r="F7" i="2"/>
  <c r="I11" i="1"/>
  <c r="K11" i="1" s="1"/>
  <c r="L11" i="1" s="1"/>
  <c r="M11" i="1" s="1"/>
  <c r="I9" i="1"/>
  <c r="K9" i="1" s="1"/>
  <c r="L9" i="1" s="1"/>
  <c r="M9" i="1" s="1"/>
  <c r="J24" i="1"/>
  <c r="F24" i="1"/>
  <c r="G24" i="1" s="1"/>
  <c r="H24" i="1" s="1"/>
  <c r="F43" i="1"/>
  <c r="G43" i="1" s="1"/>
  <c r="H43" i="1" s="1"/>
  <c r="E34" i="1"/>
  <c r="F34" i="1" s="1"/>
  <c r="G34" i="1" s="1"/>
  <c r="J23" i="1"/>
  <c r="J22" i="1"/>
  <c r="J21" i="1"/>
  <c r="J20" i="1"/>
  <c r="J19" i="1"/>
  <c r="J18" i="1"/>
  <c r="J17" i="1"/>
  <c r="I16" i="1"/>
  <c r="J16" i="1" s="1"/>
  <c r="I15" i="1"/>
  <c r="J15" i="1" s="1"/>
  <c r="I14" i="1"/>
  <c r="J14" i="1" s="1"/>
  <c r="I13" i="1"/>
  <c r="J13" i="1" s="1"/>
  <c r="I12" i="1"/>
  <c r="J12" i="1" s="1"/>
  <c r="I8" i="1"/>
  <c r="J8" i="1" s="1"/>
  <c r="I7" i="1"/>
  <c r="J7" i="1" s="1"/>
  <c r="I10" i="1"/>
  <c r="F23" i="1"/>
  <c r="G23" i="1" s="1"/>
  <c r="F11" i="1"/>
  <c r="G11" i="1" s="1"/>
  <c r="F9" i="1"/>
  <c r="G9" i="1" s="1"/>
  <c r="E66" i="1"/>
  <c r="E65" i="1"/>
  <c r="E63" i="1"/>
  <c r="E62" i="1"/>
  <c r="E61" i="1"/>
  <c r="E57" i="1"/>
  <c r="E56" i="1"/>
  <c r="E55" i="1"/>
  <c r="E54" i="1"/>
  <c r="E53" i="1"/>
  <c r="E52" i="1"/>
  <c r="E51" i="1"/>
  <c r="E46" i="1"/>
  <c r="F46" i="1" s="1"/>
  <c r="E47" i="1"/>
  <c r="F47" i="1" s="1"/>
  <c r="G47" i="1" s="1"/>
  <c r="E42" i="1"/>
  <c r="F42" i="1" s="1"/>
  <c r="G42" i="1" s="1"/>
  <c r="E41" i="1"/>
  <c r="F41" i="1" s="1"/>
  <c r="G41" i="1" s="1"/>
  <c r="E48" i="1"/>
  <c r="F48" i="1" s="1"/>
  <c r="G48" i="1" s="1"/>
  <c r="E40" i="1"/>
  <c r="F40" i="1" s="1"/>
  <c r="G40" i="1" s="1"/>
  <c r="E39" i="1"/>
  <c r="F39" i="1" s="1"/>
  <c r="G39" i="1" s="1"/>
  <c r="E38" i="1"/>
  <c r="F38" i="1" s="1"/>
  <c r="G38" i="1" s="1"/>
  <c r="E33" i="1"/>
  <c r="F33" i="1" s="1"/>
  <c r="G33" i="1" s="1"/>
  <c r="E32" i="1"/>
  <c r="F32" i="1" s="1"/>
  <c r="E27" i="1"/>
  <c r="E26" i="1"/>
  <c r="F26" i="1" s="1"/>
  <c r="G26" i="1" s="1"/>
  <c r="E25" i="1"/>
  <c r="F25" i="1" s="1"/>
  <c r="G25" i="1" s="1"/>
  <c r="E22" i="1"/>
  <c r="F22" i="1" s="1"/>
  <c r="G22" i="1" s="1"/>
  <c r="E21" i="1"/>
  <c r="F21" i="1" s="1"/>
  <c r="G21" i="1" s="1"/>
  <c r="E20" i="1"/>
  <c r="F20" i="1" s="1"/>
  <c r="G20" i="1" s="1"/>
  <c r="E19" i="1"/>
  <c r="F19" i="1" s="1"/>
  <c r="G19" i="1" s="1"/>
  <c r="E18" i="1"/>
  <c r="F18" i="1" s="1"/>
  <c r="G18" i="1" s="1"/>
  <c r="E17" i="1"/>
  <c r="F17" i="1" s="1"/>
  <c r="G17" i="1" s="1"/>
  <c r="E16" i="1"/>
  <c r="F16" i="1" s="1"/>
  <c r="G16" i="1" s="1"/>
  <c r="E15" i="1"/>
  <c r="F15" i="1" s="1"/>
  <c r="G15" i="1" s="1"/>
  <c r="E14" i="1"/>
  <c r="F14" i="1" s="1"/>
  <c r="G14" i="1" s="1"/>
  <c r="E13" i="1"/>
  <c r="F13" i="1" s="1"/>
  <c r="G13" i="1" s="1"/>
  <c r="E12" i="1"/>
  <c r="F12" i="1" s="1"/>
  <c r="G12" i="1" s="1"/>
  <c r="E8" i="1"/>
  <c r="F8" i="1" s="1"/>
  <c r="G8" i="1" s="1"/>
  <c r="E7" i="1"/>
  <c r="F7" i="1" s="1"/>
  <c r="G7" i="1" s="1"/>
  <c r="F6" i="1"/>
  <c r="E5" i="1"/>
  <c r="F5" i="1" s="1"/>
  <c r="E4" i="1"/>
  <c r="F4" i="1" s="1"/>
  <c r="E3" i="1"/>
  <c r="F3" i="1" s="1"/>
  <c r="E10" i="1"/>
  <c r="F10" i="1" s="1"/>
  <c r="G10" i="1" s="1"/>
  <c r="J10" i="2" l="1"/>
  <c r="K10" i="2" s="1"/>
  <c r="L10" i="2"/>
  <c r="I10" i="2"/>
  <c r="J20" i="2"/>
  <c r="K20" i="2" s="1"/>
  <c r="L20" i="2"/>
  <c r="I20" i="2"/>
  <c r="I13" i="2"/>
  <c r="J13" i="2"/>
  <c r="K13" i="2" s="1"/>
  <c r="L13" i="2" s="1"/>
  <c r="I14" i="2"/>
  <c r="J14" i="2"/>
  <c r="K14" i="2" s="1"/>
  <c r="L14" i="2" s="1"/>
  <c r="L19" i="2"/>
  <c r="K8" i="4"/>
  <c r="L8" i="4" s="1"/>
  <c r="M8" i="4" s="1"/>
  <c r="K17" i="4"/>
  <c r="L17" i="4" s="1"/>
  <c r="M17" i="4" s="1"/>
  <c r="K10" i="4"/>
  <c r="L10" i="4" s="1"/>
  <c r="M10" i="4" s="1"/>
  <c r="F21" i="2"/>
  <c r="G21" i="2" s="1"/>
  <c r="H12" i="2"/>
  <c r="J22" i="2"/>
  <c r="K22" i="2" s="1"/>
  <c r="M12" i="4"/>
  <c r="K12" i="4"/>
  <c r="L12" i="4" s="1"/>
  <c r="J11" i="1"/>
  <c r="F13" i="2"/>
  <c r="K16" i="1"/>
  <c r="L16" i="1" s="1"/>
  <c r="M16" i="1" s="1"/>
  <c r="I8" i="2"/>
  <c r="I16" i="2"/>
  <c r="J7" i="2"/>
  <c r="K7" i="2" s="1"/>
  <c r="L7" i="2" s="1"/>
  <c r="J15" i="2"/>
  <c r="K15" i="2" s="1"/>
  <c r="L15" i="2" s="1"/>
  <c r="J23" i="2"/>
  <c r="K23" i="2" s="1"/>
  <c r="L23" i="2" s="1"/>
  <c r="L9" i="2"/>
  <c r="L17" i="2"/>
  <c r="L21" i="2"/>
  <c r="K13" i="4"/>
  <c r="L13" i="4" s="1"/>
  <c r="M13" i="4"/>
  <c r="K20" i="4"/>
  <c r="L20" i="4" s="1"/>
  <c r="M20" i="4"/>
  <c r="J19" i="2"/>
  <c r="K19" i="2" s="1"/>
  <c r="H11" i="2"/>
  <c r="K9" i="4"/>
  <c r="L9" i="4" s="1"/>
  <c r="M9" i="4"/>
  <c r="K22" i="4"/>
  <c r="L22" i="4" s="1"/>
  <c r="M22" i="4"/>
  <c r="I9" i="2"/>
  <c r="I18" i="2"/>
  <c r="J17" i="2"/>
  <c r="K17" i="2" s="1"/>
  <c r="J25" i="2"/>
  <c r="K25" i="2" s="1"/>
  <c r="L25" i="2" s="1"/>
  <c r="L18" i="2"/>
  <c r="L22" i="2"/>
  <c r="K6" i="4"/>
  <c r="L6" i="4" s="1"/>
  <c r="M6" i="4"/>
  <c r="M18" i="5"/>
  <c r="N18" i="5" s="1"/>
  <c r="O18" i="5"/>
  <c r="F20" i="2"/>
  <c r="J21" i="2"/>
  <c r="K21" i="2" s="1"/>
  <c r="K18" i="4"/>
  <c r="L18" i="4" s="1"/>
  <c r="M18" i="4" s="1"/>
  <c r="F14" i="2"/>
  <c r="G14" i="2" s="1"/>
  <c r="K8" i="1"/>
  <c r="L8" i="1" s="1"/>
  <c r="M8" i="1" s="1"/>
  <c r="K14" i="4"/>
  <c r="L14" i="4" s="1"/>
  <c r="M14" i="4"/>
  <c r="K16" i="4"/>
  <c r="L16" i="4" s="1"/>
  <c r="M16" i="4"/>
  <c r="K24" i="4"/>
  <c r="L24" i="4" s="1"/>
  <c r="M24" i="4"/>
  <c r="I21" i="4"/>
  <c r="J21" i="4" s="1"/>
  <c r="G56" i="5"/>
  <c r="K19" i="5"/>
  <c r="L19" i="5" s="1"/>
  <c r="I18" i="5"/>
  <c r="J18" i="5" s="1"/>
  <c r="F56" i="5"/>
  <c r="I17" i="5"/>
  <c r="J17" i="5" s="1"/>
  <c r="I15" i="5"/>
  <c r="J15" i="5" s="1"/>
  <c r="I25" i="5"/>
  <c r="J25" i="5" s="1"/>
  <c r="K8" i="5"/>
  <c r="L8" i="5" s="1"/>
  <c r="M8" i="5" s="1"/>
  <c r="N8" i="5" s="1"/>
  <c r="O8" i="5" s="1"/>
  <c r="K5" i="5"/>
  <c r="I14" i="5"/>
  <c r="J14" i="5" s="1"/>
  <c r="I23" i="5"/>
  <c r="J23" i="5" s="1"/>
  <c r="K24" i="5"/>
  <c r="L24" i="5" s="1"/>
  <c r="M24" i="5" s="1"/>
  <c r="N24" i="5" s="1"/>
  <c r="O24" i="5" s="1"/>
  <c r="K10" i="5"/>
  <c r="L10" i="5" s="1"/>
  <c r="L11" i="5"/>
  <c r="L22" i="5"/>
  <c r="L20" i="5"/>
  <c r="M20" i="5" s="1"/>
  <c r="N20" i="5" s="1"/>
  <c r="O20" i="5" s="1"/>
  <c r="L15" i="5"/>
  <c r="L14" i="5"/>
  <c r="L23" i="5"/>
  <c r="K13" i="5"/>
  <c r="K21" i="5"/>
  <c r="K4" i="5"/>
  <c r="I11" i="5"/>
  <c r="J11" i="5" s="1"/>
  <c r="I20" i="5"/>
  <c r="J20" i="5" s="1"/>
  <c r="K7" i="5"/>
  <c r="K7" i="1"/>
  <c r="L7" i="1" s="1"/>
  <c r="M7" i="1" s="1"/>
  <c r="K12" i="1"/>
  <c r="L12" i="1" s="1"/>
  <c r="M12" i="1" s="1"/>
  <c r="J9" i="1"/>
  <c r="J25" i="4"/>
  <c r="G25" i="4"/>
  <c r="H25" i="4" s="1"/>
  <c r="I5" i="4"/>
  <c r="I4" i="4"/>
  <c r="G6" i="4"/>
  <c r="H6" i="4" s="1"/>
  <c r="G7" i="4"/>
  <c r="H7" i="4" s="1"/>
  <c r="G8" i="4"/>
  <c r="H8" i="4" s="1"/>
  <c r="G9" i="4"/>
  <c r="H9" i="4" s="1"/>
  <c r="G10" i="4"/>
  <c r="H10" i="4" s="1"/>
  <c r="G12" i="4"/>
  <c r="H12" i="4" s="1"/>
  <c r="G13" i="4"/>
  <c r="H13" i="4" s="1"/>
  <c r="G14" i="4"/>
  <c r="H14" i="4" s="1"/>
  <c r="G15" i="4"/>
  <c r="H15" i="4" s="1"/>
  <c r="G16" i="4"/>
  <c r="H16" i="4" s="1"/>
  <c r="G11" i="4"/>
  <c r="H11" i="4" s="1"/>
  <c r="G17" i="4"/>
  <c r="H17" i="4" s="1"/>
  <c r="G18" i="4"/>
  <c r="H18" i="4" s="1"/>
  <c r="G19" i="4"/>
  <c r="H19" i="4" s="1"/>
  <c r="G20" i="4"/>
  <c r="H20" i="4" s="1"/>
  <c r="G22" i="4"/>
  <c r="H22" i="4" s="1"/>
  <c r="G23" i="4"/>
  <c r="H23" i="4" s="1"/>
  <c r="G24" i="4"/>
  <c r="H24" i="4" s="1"/>
  <c r="H31" i="3"/>
  <c r="G25" i="3"/>
  <c r="H25" i="3" s="1"/>
  <c r="F24" i="3"/>
  <c r="G24" i="3" s="1"/>
  <c r="H24" i="3" s="1"/>
  <c r="I12" i="3"/>
  <c r="J12" i="3" s="1"/>
  <c r="G12" i="3"/>
  <c r="H12" i="3" s="1"/>
  <c r="K12" i="3" s="1"/>
  <c r="G14" i="3"/>
  <c r="H14" i="3" s="1"/>
  <c r="K14" i="3" s="1"/>
  <c r="I14" i="3"/>
  <c r="J14" i="3" s="1"/>
  <c r="I16" i="3"/>
  <c r="J16" i="3" s="1"/>
  <c r="G16" i="3"/>
  <c r="H16" i="3" s="1"/>
  <c r="G17" i="3"/>
  <c r="H17" i="3" s="1"/>
  <c r="I17" i="3"/>
  <c r="J17" i="3" s="1"/>
  <c r="I19" i="3"/>
  <c r="J19" i="3" s="1"/>
  <c r="G19" i="3"/>
  <c r="H19" i="3" s="1"/>
  <c r="K19" i="3" s="1"/>
  <c r="G20" i="3"/>
  <c r="H20" i="3" s="1"/>
  <c r="K20" i="3" s="1"/>
  <c r="I20" i="3"/>
  <c r="J20" i="3" s="1"/>
  <c r="I22" i="3"/>
  <c r="J22" i="3" s="1"/>
  <c r="G22" i="3"/>
  <c r="H22" i="3" s="1"/>
  <c r="I7" i="3"/>
  <c r="J7" i="3" s="1"/>
  <c r="K7" i="3" s="1"/>
  <c r="I9" i="3"/>
  <c r="J9" i="3" s="1"/>
  <c r="K9" i="3" s="1"/>
  <c r="G6" i="3"/>
  <c r="H6" i="3" s="1"/>
  <c r="K6" i="3" s="1"/>
  <c r="G8" i="3"/>
  <c r="H8" i="3" s="1"/>
  <c r="K8" i="3" s="1"/>
  <c r="G11" i="3"/>
  <c r="H11" i="3" s="1"/>
  <c r="K11" i="3" s="1"/>
  <c r="G13" i="3"/>
  <c r="H13" i="3" s="1"/>
  <c r="K13" i="3" s="1"/>
  <c r="G15" i="3"/>
  <c r="H15" i="3" s="1"/>
  <c r="K15" i="3" s="1"/>
  <c r="G10" i="3"/>
  <c r="H10" i="3" s="1"/>
  <c r="K10" i="3" s="1"/>
  <c r="G18" i="3"/>
  <c r="H18" i="3" s="1"/>
  <c r="K18" i="3" s="1"/>
  <c r="G21" i="3"/>
  <c r="H21" i="3" s="1"/>
  <c r="K21" i="3" s="1"/>
  <c r="G23" i="3"/>
  <c r="H23" i="3" s="1"/>
  <c r="K23" i="3" s="1"/>
  <c r="F22" i="2"/>
  <c r="G22" i="2" s="1"/>
  <c r="F25" i="2"/>
  <c r="G25" i="2" s="1"/>
  <c r="F19" i="2"/>
  <c r="G19" i="2" s="1"/>
  <c r="H24" i="2"/>
  <c r="G7" i="2"/>
  <c r="G8" i="2"/>
  <c r="G9" i="2"/>
  <c r="G11" i="2"/>
  <c r="G12" i="2"/>
  <c r="G13" i="2"/>
  <c r="G15" i="2"/>
  <c r="G16" i="2"/>
  <c r="G20" i="2"/>
  <c r="G27" i="2"/>
  <c r="G35" i="2"/>
  <c r="G40" i="2"/>
  <c r="G42" i="2"/>
  <c r="G49" i="2"/>
  <c r="G17" i="2"/>
  <c r="G18" i="2"/>
  <c r="G26" i="2"/>
  <c r="G34" i="2"/>
  <c r="G39" i="2"/>
  <c r="G41" i="2"/>
  <c r="G43" i="2"/>
  <c r="G48" i="2"/>
  <c r="H10" i="1"/>
  <c r="H38" i="1"/>
  <c r="H40" i="1"/>
  <c r="H41" i="1"/>
  <c r="H47" i="1"/>
  <c r="H33" i="1"/>
  <c r="H39" i="1"/>
  <c r="H48" i="1"/>
  <c r="H42" i="1"/>
  <c r="H12" i="1"/>
  <c r="H16" i="1"/>
  <c r="H18" i="1"/>
  <c r="H22" i="1"/>
  <c r="H26" i="1"/>
  <c r="H17" i="1"/>
  <c r="H21" i="1"/>
  <c r="H7" i="1"/>
  <c r="H14" i="1"/>
  <c r="H20" i="1"/>
  <c r="H13" i="1"/>
  <c r="H15" i="1"/>
  <c r="H25" i="1"/>
  <c r="H8" i="1"/>
  <c r="H19" i="1"/>
  <c r="H11" i="1"/>
  <c r="H9" i="1"/>
  <c r="H23" i="1"/>
  <c r="H34" i="1"/>
  <c r="K21" i="4" l="1"/>
  <c r="L21" i="4" s="1"/>
  <c r="M21" i="4" s="1"/>
  <c r="M15" i="5"/>
  <c r="N15" i="5" s="1"/>
  <c r="O15" i="5"/>
  <c r="I24" i="2"/>
  <c r="J24" i="2"/>
  <c r="K24" i="2" s="1"/>
  <c r="L24" i="2" s="1"/>
  <c r="O23" i="5"/>
  <c r="M23" i="5"/>
  <c r="N23" i="5" s="1"/>
  <c r="M14" i="5"/>
  <c r="N14" i="5" s="1"/>
  <c r="O14" i="5" s="1"/>
  <c r="M19" i="5"/>
  <c r="N19" i="5" s="1"/>
  <c r="O19" i="5"/>
  <c r="M11" i="5"/>
  <c r="N11" i="5" s="1"/>
  <c r="O11" i="5" s="1"/>
  <c r="K17" i="3"/>
  <c r="K25" i="4"/>
  <c r="L25" i="4" s="1"/>
  <c r="M25" i="4"/>
  <c r="M10" i="5"/>
  <c r="N10" i="5" s="1"/>
  <c r="O10" i="5" s="1"/>
  <c r="I11" i="2"/>
  <c r="J11" i="2"/>
  <c r="K11" i="2" s="1"/>
  <c r="L11" i="2" s="1"/>
  <c r="J12" i="2"/>
  <c r="K12" i="2" s="1"/>
  <c r="L12" i="2" s="1"/>
  <c r="I12" i="2"/>
  <c r="M22" i="5"/>
  <c r="N22" i="5" s="1"/>
  <c r="O22" i="5"/>
  <c r="K22" i="3"/>
  <c r="K16" i="3"/>
  <c r="L7" i="5"/>
  <c r="L13" i="5"/>
  <c r="M13" i="5" s="1"/>
  <c r="N13" i="5" s="1"/>
  <c r="O13" i="5" s="1"/>
  <c r="L21" i="5"/>
  <c r="M21" i="5" s="1"/>
  <c r="N21" i="5" s="1"/>
  <c r="O21" i="5" s="1"/>
  <c r="M7" i="5" l="1"/>
  <c r="N7" i="5" s="1"/>
  <c r="O7" i="5"/>
</calcChain>
</file>

<file path=xl/sharedStrings.xml><?xml version="1.0" encoding="utf-8"?>
<sst xmlns="http://schemas.openxmlformats.org/spreadsheetml/2006/main" count="569" uniqueCount="102">
  <si>
    <t>EMPLOYEE</t>
  </si>
  <si>
    <t>SALARY</t>
  </si>
  <si>
    <t>HOLIDAY</t>
  </si>
  <si>
    <t>RANK</t>
  </si>
  <si>
    <t>TONY JARVIS*</t>
  </si>
  <si>
    <t>SGT</t>
  </si>
  <si>
    <t>CHRIS MILOJEVICH*</t>
  </si>
  <si>
    <t>FRANK BERAN</t>
  </si>
  <si>
    <t>PATROL</t>
  </si>
  <si>
    <t>MIKE PAWLOWSKI</t>
  </si>
  <si>
    <t>JEFF PIOTROWSKI</t>
  </si>
  <si>
    <t>JAMES PIERCE</t>
  </si>
  <si>
    <t>TODD MILLER*</t>
  </si>
  <si>
    <t>MIKE CIMINO</t>
  </si>
  <si>
    <t>NATASHA MILLER</t>
  </si>
  <si>
    <t>MICHAEL BENNETT</t>
  </si>
  <si>
    <t>KELLY BEYER</t>
  </si>
  <si>
    <t>RYAN CARRASQUILLO</t>
  </si>
  <si>
    <t>JEFF KEILMAN</t>
  </si>
  <si>
    <t>PHILLIP KRINGLIE</t>
  </si>
  <si>
    <t>MATTHEW HOSTENY</t>
  </si>
  <si>
    <t>JOSEPH KLOTZ</t>
  </si>
  <si>
    <t>JONATHON RUTKOSKI</t>
  </si>
  <si>
    <t>JOSH HELLER</t>
  </si>
  <si>
    <t>JACK AZZARELLO</t>
  </si>
  <si>
    <t>DEPUTY CH</t>
  </si>
  <si>
    <t>RICK CEPLECHA</t>
  </si>
  <si>
    <t>LT</t>
  </si>
  <si>
    <t>ERNEST MILLSAP</t>
  </si>
  <si>
    <t>CHIEF</t>
  </si>
  <si>
    <t>ELAINE THOMPSON</t>
  </si>
  <si>
    <t>RODNEY CUMMINGS</t>
  </si>
  <si>
    <t>JACKIE WARKENTEIN</t>
  </si>
  <si>
    <t>ADMINISTRATION</t>
  </si>
  <si>
    <t>MELODY SALERNO</t>
  </si>
  <si>
    <t>SHARON WELLS</t>
  </si>
  <si>
    <t>ROSE MARIE LOPEZ</t>
  </si>
  <si>
    <t>PUBLIC WORKS</t>
  </si>
  <si>
    <t>DENNIS FOLKERTS</t>
  </si>
  <si>
    <t>MATT STRUVE</t>
  </si>
  <si>
    <t>JODY KOVEL</t>
  </si>
  <si>
    <t>KEN TUCKER</t>
  </si>
  <si>
    <t>ALBERT MILLS</t>
  </si>
  <si>
    <t>GLORIA MURILLO</t>
  </si>
  <si>
    <t>WATER DEPARTMENT</t>
  </si>
  <si>
    <t>JACK SCOTT</t>
  </si>
  <si>
    <t>VERNON MILLSAP</t>
  </si>
  <si>
    <t>ESDA</t>
  </si>
  <si>
    <t>STEPHANIE MILLSAP</t>
  </si>
  <si>
    <t>ALLAN MILLS JR</t>
  </si>
  <si>
    <t>MICHAEL MILLSAP</t>
  </si>
  <si>
    <t>KYLE HOPP</t>
  </si>
  <si>
    <t>MATT AZZARELLO</t>
  </si>
  <si>
    <t>ALLAN MILLS</t>
  </si>
  <si>
    <t>CROSSING GUARDS</t>
  </si>
  <si>
    <t>MARIA VALENQUELA</t>
  </si>
  <si>
    <t>PATRICIA HOPP</t>
  </si>
  <si>
    <t>TIM KOVEL</t>
  </si>
  <si>
    <t>DAN THOLOTOWSKY</t>
  </si>
  <si>
    <t>HIRE</t>
  </si>
  <si>
    <t>DATE</t>
  </si>
  <si>
    <t>BI-WEEKLY</t>
  </si>
  <si>
    <t>HOURLY</t>
  </si>
  <si>
    <t>OT</t>
  </si>
  <si>
    <t>ADMIN ASST</t>
  </si>
  <si>
    <t>CLERICAL</t>
  </si>
  <si>
    <t>PT CLERICAL</t>
  </si>
  <si>
    <t>MARIA LOPEZ</t>
  </si>
  <si>
    <t>2013</t>
  </si>
  <si>
    <t>2014</t>
  </si>
  <si>
    <t>PENSION</t>
  </si>
  <si>
    <t>REG</t>
  </si>
  <si>
    <t>COMPTROLLER</t>
  </si>
  <si>
    <t>D CLERK</t>
  </si>
  <si>
    <t>OFFICE CLERK</t>
  </si>
  <si>
    <t>FOREMAN PW</t>
  </si>
  <si>
    <t>PW</t>
  </si>
  <si>
    <t>MECHANIC</t>
  </si>
  <si>
    <t>CUSTODIAN</t>
  </si>
  <si>
    <t>SUPT</t>
  </si>
  <si>
    <t>FOREMAN WATER</t>
  </si>
  <si>
    <t>CERT WATER</t>
  </si>
  <si>
    <t>BUILDING INSP</t>
  </si>
  <si>
    <t>SAFETY INSP</t>
  </si>
  <si>
    <t>CLARALICIA TORRES</t>
  </si>
  <si>
    <t>PAUL GRAY</t>
  </si>
  <si>
    <t>MECHANIC / PW</t>
  </si>
  <si>
    <t>DESMOND HANDSON</t>
  </si>
  <si>
    <t>RUBEN RODRIGUEZ</t>
  </si>
  <si>
    <t>CODE ENFORCEMENT</t>
  </si>
  <si>
    <t>EDITH ELIZONDRO</t>
  </si>
  <si>
    <t>SUPERINTENDENT</t>
  </si>
  <si>
    <t>JOANNE ELLSWORTH</t>
  </si>
  <si>
    <t>PART-TIME CLERK</t>
  </si>
  <si>
    <t>ALL ESDA WORKERS</t>
  </si>
  <si>
    <t>FRANK WHITE</t>
  </si>
  <si>
    <t>STEP</t>
  </si>
  <si>
    <t>CDL LICENSE REQUIRED</t>
  </si>
  <si>
    <t>ANDREW SALERNO</t>
  </si>
  <si>
    <t>RAISE</t>
  </si>
  <si>
    <t>12 hr</t>
  </si>
  <si>
    <t>12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</si>
</sst>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5" fillId="0" borderId="0" xfId="1" applyFont="1" applyAlignment="1">
      <alignment horizontal="center"/>
    </xf>
    <xf numFmtId="44" fontId="0" fillId="0" borderId="0" xfId="1" applyFont="1"/>
    <xf numFmtId="44" fontId="0" fillId="0" borderId="0" xfId="0" applyNumberFormat="1"/>
    <xf numFmtId="0" fontId="4" fillId="0" borderId="0" xfId="0" applyFont="1"/>
    <xf numFmtId="44" fontId="4" fillId="0" borderId="0" xfId="1" applyFont="1"/>
    <xf numFmtId="44" fontId="4" fillId="0" borderId="0" xfId="0" applyNumberFormat="1" applyFont="1"/>
    <xf numFmtId="0" fontId="5" fillId="0" borderId="0" xfId="0" applyFont="1"/>
    <xf numFmtId="44" fontId="3" fillId="0" borderId="0" xfId="1" applyFont="1"/>
    <xf numFmtId="0" fontId="3" fillId="0" borderId="0" xfId="0" applyFont="1"/>
    <xf numFmtId="44" fontId="3" fillId="0" borderId="0" xfId="0" applyNumberFormat="1" applyFont="1"/>
    <xf numFmtId="14" fontId="0" fillId="0" borderId="0" xfId="0" applyNumberFormat="1"/>
    <xf numFmtId="14" fontId="4" fillId="0" borderId="0" xfId="0" applyNumberFormat="1" applyFont="1"/>
    <xf numFmtId="0" fontId="2" fillId="0" borderId="0" xfId="0" applyFont="1" applyAlignment="1">
      <alignment horizontal="center"/>
    </xf>
    <xf numFmtId="44" fontId="3" fillId="0" borderId="0" xfId="1" applyFont="1" applyAlignment="1">
      <alignment horizontal="center"/>
    </xf>
    <xf numFmtId="44" fontId="4" fillId="0" borderId="0" xfId="1" applyFont="1" applyAlignment="1">
      <alignment horizontal="center"/>
    </xf>
    <xf numFmtId="44" fontId="2" fillId="0" borderId="0" xfId="0" quotePrefix="1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14" fontId="4" fillId="0" borderId="0" xfId="1" applyNumberFormat="1" applyFont="1"/>
    <xf numFmtId="164" fontId="0" fillId="0" borderId="0" xfId="0" applyNumberFormat="1"/>
    <xf numFmtId="0" fontId="0" fillId="0" borderId="0" xfId="0" applyFont="1"/>
    <xf numFmtId="44" fontId="0" fillId="0" borderId="0" xfId="0" applyNumberFormat="1" applyFont="1"/>
    <xf numFmtId="0" fontId="6" fillId="0" borderId="0" xfId="0" applyFont="1"/>
    <xf numFmtId="44" fontId="6" fillId="0" borderId="0" xfId="1" applyFont="1"/>
    <xf numFmtId="0" fontId="2" fillId="0" borderId="0" xfId="0" applyFont="1" applyFill="1" applyAlignment="1">
      <alignment horizontal="center"/>
    </xf>
    <xf numFmtId="44" fontId="5" fillId="0" borderId="0" xfId="1" applyFont="1" applyFill="1" applyAlignment="1">
      <alignment horizontal="center"/>
    </xf>
    <xf numFmtId="0" fontId="0" fillId="0" borderId="0" xfId="0" applyFill="1"/>
    <xf numFmtId="44" fontId="0" fillId="0" borderId="0" xfId="0" applyNumberFormat="1" applyFill="1"/>
    <xf numFmtId="6" fontId="0" fillId="0" borderId="0" xfId="1" applyNumberFormat="1" applyFont="1"/>
    <xf numFmtId="9" fontId="2" fillId="0" borderId="0" xfId="0" applyNumberFormat="1" applyFont="1" applyAlignment="1">
      <alignment horizontal="center"/>
    </xf>
    <xf numFmtId="0" fontId="7" fillId="0" borderId="0" xfId="0" quotePrefix="1" applyFont="1" applyAlignment="1">
      <alignment horizontal="center"/>
    </xf>
    <xf numFmtId="0" fontId="7" fillId="0" borderId="0" xfId="0" quotePrefix="1" applyFont="1" applyBorder="1" applyAlignment="1">
      <alignment horizontal="center"/>
    </xf>
    <xf numFmtId="4" fontId="0" fillId="0" borderId="0" xfId="0" applyNumberFormat="1"/>
    <xf numFmtId="0" fontId="7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opLeftCell="A19" workbookViewId="0">
      <selection activeCell="A70" sqref="A70"/>
    </sheetView>
  </sheetViews>
  <sheetFormatPr defaultRowHeight="15" x14ac:dyDescent="0.25"/>
  <cols>
    <col min="1" max="1" width="21.140625" bestFit="1" customWidth="1"/>
    <col min="2" max="2" width="18.42578125" bestFit="1" customWidth="1"/>
    <col min="3" max="3" width="11.28515625" customWidth="1"/>
    <col min="4" max="4" width="12.5703125" bestFit="1" customWidth="1"/>
    <col min="5" max="5" width="14.28515625" bestFit="1" customWidth="1"/>
    <col min="6" max="6" width="11.140625" style="4" bestFit="1" customWidth="1"/>
    <col min="7" max="8" width="9.140625" style="4"/>
    <col min="9" max="11" width="10.42578125" bestFit="1" customWidth="1"/>
  </cols>
  <sheetData>
    <row r="1" spans="1:13" x14ac:dyDescent="0.25">
      <c r="A1" s="1"/>
      <c r="B1" s="1"/>
      <c r="C1" s="1" t="s">
        <v>59</v>
      </c>
      <c r="D1" s="15">
        <v>2013</v>
      </c>
      <c r="E1" s="15">
        <v>2014</v>
      </c>
      <c r="F1" s="16" t="s">
        <v>61</v>
      </c>
      <c r="I1" s="15" t="s">
        <v>71</v>
      </c>
      <c r="J1" s="15" t="s">
        <v>63</v>
      </c>
      <c r="M1" s="15" t="s">
        <v>2</v>
      </c>
    </row>
    <row r="2" spans="1:13" x14ac:dyDescent="0.25">
      <c r="A2" s="2" t="s">
        <v>0</v>
      </c>
      <c r="B2" s="2" t="s">
        <v>3</v>
      </c>
      <c r="C2" s="2" t="s">
        <v>60</v>
      </c>
      <c r="D2" s="2" t="s">
        <v>1</v>
      </c>
      <c r="E2" s="2" t="s">
        <v>1</v>
      </c>
      <c r="F2" s="3" t="s">
        <v>1</v>
      </c>
      <c r="G2" s="3" t="s">
        <v>62</v>
      </c>
      <c r="H2" s="3" t="s">
        <v>63</v>
      </c>
      <c r="I2" s="3" t="s">
        <v>70</v>
      </c>
      <c r="J2" s="3" t="s">
        <v>70</v>
      </c>
      <c r="M2" s="3" t="s">
        <v>70</v>
      </c>
    </row>
    <row r="3" spans="1:13" x14ac:dyDescent="0.25">
      <c r="A3" t="s">
        <v>28</v>
      </c>
      <c r="B3" s="5" t="s">
        <v>29</v>
      </c>
      <c r="C3" s="13">
        <v>41154</v>
      </c>
      <c r="D3" s="5">
        <v>103543.44</v>
      </c>
      <c r="E3" s="5">
        <f t="shared" ref="E3:E5" si="0">(D3*0.025)+D3</f>
        <v>106132.026</v>
      </c>
      <c r="F3" s="17">
        <f>E3/26</f>
        <v>4082.0009999999997</v>
      </c>
      <c r="G3" s="3"/>
      <c r="H3" s="3"/>
      <c r="L3" s="5"/>
    </row>
    <row r="4" spans="1:13" x14ac:dyDescent="0.25">
      <c r="A4" t="s">
        <v>24</v>
      </c>
      <c r="B4" s="5" t="s">
        <v>25</v>
      </c>
      <c r="C4" s="13">
        <v>29222</v>
      </c>
      <c r="D4" s="5">
        <v>102523.46</v>
      </c>
      <c r="E4" s="5">
        <f t="shared" si="0"/>
        <v>105086.54650000001</v>
      </c>
      <c r="F4" s="17">
        <f t="shared" ref="F4:F26" si="1">E4/26</f>
        <v>4041.7902500000005</v>
      </c>
      <c r="G4" s="3"/>
      <c r="H4" s="3"/>
      <c r="L4" s="5"/>
    </row>
    <row r="5" spans="1:13" x14ac:dyDescent="0.25">
      <c r="A5" t="s">
        <v>26</v>
      </c>
      <c r="B5" s="5" t="s">
        <v>27</v>
      </c>
      <c r="C5" s="13">
        <v>34975</v>
      </c>
      <c r="D5" s="5">
        <v>101503.48</v>
      </c>
      <c r="E5" s="5">
        <f t="shared" si="0"/>
        <v>104041.067</v>
      </c>
      <c r="F5" s="17">
        <f t="shared" si="1"/>
        <v>4001.5794999999998</v>
      </c>
      <c r="G5" s="3"/>
      <c r="H5" s="3"/>
      <c r="L5" s="5"/>
    </row>
    <row r="6" spans="1:13" x14ac:dyDescent="0.25">
      <c r="A6" t="s">
        <v>6</v>
      </c>
      <c r="B6" s="5" t="s">
        <v>27</v>
      </c>
      <c r="C6" s="13">
        <v>33241</v>
      </c>
      <c r="D6" s="5">
        <v>91805</v>
      </c>
      <c r="E6" s="5">
        <v>104041.07</v>
      </c>
      <c r="F6" s="17">
        <f t="shared" si="1"/>
        <v>4001.5796153846159</v>
      </c>
      <c r="I6" s="5"/>
      <c r="J6" s="5"/>
      <c r="L6" s="5"/>
      <c r="M6" s="5"/>
    </row>
    <row r="7" spans="1:13" x14ac:dyDescent="0.25">
      <c r="A7" t="s">
        <v>12</v>
      </c>
      <c r="B7" s="5" t="s">
        <v>5</v>
      </c>
      <c r="C7" s="13">
        <v>35598</v>
      </c>
      <c r="D7" s="5">
        <v>91805</v>
      </c>
      <c r="E7" s="5">
        <f t="shared" ref="E7:E27" si="2">(D7*0.025)+D7</f>
        <v>94100.125</v>
      </c>
      <c r="F7" s="17">
        <f t="shared" si="1"/>
        <v>3619.2355769230771</v>
      </c>
      <c r="G7" s="4">
        <f t="shared" ref="G7:G26" si="3">F7/80</f>
        <v>45.240444711538466</v>
      </c>
      <c r="H7" s="4">
        <f t="shared" ref="H7:H26" si="4">G7*1.5</f>
        <v>67.860667067307702</v>
      </c>
      <c r="I7" s="5">
        <f t="shared" ref="I7:I11" si="5">3619.24*9.91%</f>
        <v>358.66668400000003</v>
      </c>
      <c r="J7" s="5">
        <f t="shared" ref="J7:J24" si="6">(I7*9.91%)+I7</f>
        <v>394.21055238440005</v>
      </c>
      <c r="K7" s="5">
        <f t="shared" ref="K7:K24" si="7">I7*9.91%</f>
        <v>35.543868384400007</v>
      </c>
      <c r="L7" s="5">
        <f t="shared" ref="L7:L24" si="8">K7*3</f>
        <v>106.63160515320001</v>
      </c>
      <c r="M7" s="5">
        <f t="shared" ref="M7:M24" si="9">I7+L7</f>
        <v>465.29828915320002</v>
      </c>
    </row>
    <row r="8" spans="1:13" x14ac:dyDescent="0.25">
      <c r="A8" s="6" t="s">
        <v>13</v>
      </c>
      <c r="B8" s="8" t="s">
        <v>5</v>
      </c>
      <c r="C8" s="14">
        <v>35708</v>
      </c>
      <c r="D8" s="5">
        <v>91805</v>
      </c>
      <c r="E8" s="5">
        <f t="shared" si="2"/>
        <v>94100.125</v>
      </c>
      <c r="F8" s="17">
        <f t="shared" si="1"/>
        <v>3619.2355769230771</v>
      </c>
      <c r="G8" s="4">
        <f t="shared" si="3"/>
        <v>45.240444711538466</v>
      </c>
      <c r="H8" s="4">
        <f t="shared" si="4"/>
        <v>67.860667067307702</v>
      </c>
      <c r="I8" s="5">
        <f t="shared" si="5"/>
        <v>358.66668400000003</v>
      </c>
      <c r="J8" s="5">
        <f t="shared" si="6"/>
        <v>394.21055238440005</v>
      </c>
      <c r="K8" s="5">
        <f t="shared" si="7"/>
        <v>35.543868384400007</v>
      </c>
      <c r="L8" s="5">
        <f t="shared" si="8"/>
        <v>106.63160515320001</v>
      </c>
      <c r="M8" s="5">
        <f t="shared" si="9"/>
        <v>465.29828915320002</v>
      </c>
    </row>
    <row r="9" spans="1:13" x14ac:dyDescent="0.25">
      <c r="A9" t="s">
        <v>9</v>
      </c>
      <c r="B9" s="5" t="s">
        <v>5</v>
      </c>
      <c r="C9" s="13">
        <v>34689</v>
      </c>
      <c r="D9" s="5">
        <v>82805</v>
      </c>
      <c r="E9" s="5">
        <v>94100.13</v>
      </c>
      <c r="F9" s="17">
        <f>E9/26</f>
        <v>3619.2357692307696</v>
      </c>
      <c r="G9" s="4">
        <f>F9/80</f>
        <v>45.240447115384619</v>
      </c>
      <c r="H9" s="4">
        <f>G9*1.5</f>
        <v>67.860670673076925</v>
      </c>
      <c r="I9" s="5">
        <f t="shared" si="5"/>
        <v>358.66668400000003</v>
      </c>
      <c r="J9" s="5">
        <f t="shared" ref="J9:J11" si="10">(I9*9.91%)+I9</f>
        <v>394.21055238440005</v>
      </c>
      <c r="K9" s="5">
        <f t="shared" si="7"/>
        <v>35.543868384400007</v>
      </c>
      <c r="L9" s="5">
        <f t="shared" si="8"/>
        <v>106.63160515320001</v>
      </c>
      <c r="M9" s="5">
        <f t="shared" si="9"/>
        <v>465.29828915320002</v>
      </c>
    </row>
    <row r="10" spans="1:13" x14ac:dyDescent="0.25">
      <c r="A10" t="s">
        <v>4</v>
      </c>
      <c r="B10" s="5" t="s">
        <v>5</v>
      </c>
      <c r="C10" s="13">
        <v>33336</v>
      </c>
      <c r="D10" s="5">
        <v>91805</v>
      </c>
      <c r="E10" s="5">
        <f>(D10*0.025)+D10</f>
        <v>94100.125</v>
      </c>
      <c r="F10" s="17">
        <f>E10/26</f>
        <v>3619.2355769230771</v>
      </c>
      <c r="G10" s="4">
        <f>F10/80</f>
        <v>45.240444711538466</v>
      </c>
      <c r="H10" s="4">
        <f>G10*1.5</f>
        <v>67.860667067307702</v>
      </c>
      <c r="I10" s="5">
        <f>3619.24*9.91%</f>
        <v>358.66668400000003</v>
      </c>
      <c r="J10" s="5"/>
      <c r="K10" s="5"/>
      <c r="L10" s="5"/>
      <c r="M10" s="5"/>
    </row>
    <row r="11" spans="1:13" x14ac:dyDescent="0.25">
      <c r="A11" t="s">
        <v>15</v>
      </c>
      <c r="B11" s="5" t="s">
        <v>5</v>
      </c>
      <c r="C11" s="13">
        <v>38544</v>
      </c>
      <c r="D11" s="5">
        <v>80387</v>
      </c>
      <c r="E11" s="5">
        <v>94100.13</v>
      </c>
      <c r="F11" s="17">
        <f>E11/26</f>
        <v>3619.2357692307696</v>
      </c>
      <c r="G11" s="4">
        <f>F11/80</f>
        <v>45.240447115384619</v>
      </c>
      <c r="H11" s="4">
        <f>G11*1.5</f>
        <v>67.860670673076925</v>
      </c>
      <c r="I11" s="5">
        <f t="shared" si="5"/>
        <v>358.66668400000003</v>
      </c>
      <c r="J11" s="5">
        <f t="shared" si="10"/>
        <v>394.21055238440005</v>
      </c>
      <c r="K11" s="5">
        <f t="shared" si="7"/>
        <v>35.543868384400007</v>
      </c>
      <c r="L11" s="5">
        <f t="shared" si="8"/>
        <v>106.63160515320001</v>
      </c>
      <c r="M11" s="5">
        <f t="shared" si="9"/>
        <v>465.29828915320002</v>
      </c>
    </row>
    <row r="12" spans="1:13" x14ac:dyDescent="0.25">
      <c r="A12" t="s">
        <v>7</v>
      </c>
      <c r="B12" s="5" t="s">
        <v>8</v>
      </c>
      <c r="C12" s="13">
        <v>33515</v>
      </c>
      <c r="D12" s="5">
        <v>82805</v>
      </c>
      <c r="E12" s="5">
        <f>(D12*0.025)+D12</f>
        <v>84875.125</v>
      </c>
      <c r="F12" s="17">
        <f>E12/26</f>
        <v>3264.4278846153848</v>
      </c>
      <c r="G12" s="4">
        <f>F12/80</f>
        <v>40.805348557692312</v>
      </c>
      <c r="H12" s="4">
        <f>G12*1.5</f>
        <v>61.208022836538468</v>
      </c>
      <c r="I12" s="5">
        <f>3264.43*9.91%</f>
        <v>323.50501300000002</v>
      </c>
      <c r="J12" s="5">
        <f>(I12*9.91%)+I12</f>
        <v>355.56435978830001</v>
      </c>
      <c r="K12" s="5">
        <f t="shared" si="7"/>
        <v>32.059346788300005</v>
      </c>
      <c r="L12" s="5">
        <f t="shared" si="8"/>
        <v>96.178040364900014</v>
      </c>
      <c r="M12" s="5">
        <f t="shared" si="9"/>
        <v>419.68305336490005</v>
      </c>
    </row>
    <row r="13" spans="1:13" x14ac:dyDescent="0.25">
      <c r="A13" t="s">
        <v>10</v>
      </c>
      <c r="B13" s="5" t="s">
        <v>8</v>
      </c>
      <c r="C13" s="13">
        <v>33973</v>
      </c>
      <c r="D13" s="5">
        <v>82805</v>
      </c>
      <c r="E13" s="5">
        <f t="shared" si="2"/>
        <v>84875.125</v>
      </c>
      <c r="F13" s="17">
        <f t="shared" si="1"/>
        <v>3264.4278846153848</v>
      </c>
      <c r="G13" s="4">
        <f t="shared" si="3"/>
        <v>40.805348557692312</v>
      </c>
      <c r="H13" s="4">
        <f t="shared" si="4"/>
        <v>61.208022836538468</v>
      </c>
      <c r="I13" s="5">
        <f t="shared" ref="I13:I14" si="11">3264.43*9.91%</f>
        <v>323.50501300000002</v>
      </c>
      <c r="J13" s="5">
        <f t="shared" si="6"/>
        <v>355.56435978830001</v>
      </c>
      <c r="K13" s="5">
        <f t="shared" si="7"/>
        <v>32.059346788300005</v>
      </c>
      <c r="L13" s="5">
        <f t="shared" si="8"/>
        <v>96.178040364900014</v>
      </c>
      <c r="M13" s="5">
        <f t="shared" si="9"/>
        <v>419.68305336490005</v>
      </c>
    </row>
    <row r="14" spans="1:13" x14ac:dyDescent="0.25">
      <c r="A14" t="s">
        <v>11</v>
      </c>
      <c r="B14" s="5" t="s">
        <v>8</v>
      </c>
      <c r="C14" s="13">
        <v>35584</v>
      </c>
      <c r="D14" s="5">
        <v>82805</v>
      </c>
      <c r="E14" s="5">
        <f t="shared" si="2"/>
        <v>84875.125</v>
      </c>
      <c r="F14" s="17">
        <f t="shared" si="1"/>
        <v>3264.4278846153848</v>
      </c>
      <c r="G14" s="4">
        <f t="shared" si="3"/>
        <v>40.805348557692312</v>
      </c>
      <c r="H14" s="4">
        <f t="shared" si="4"/>
        <v>61.208022836538468</v>
      </c>
      <c r="I14" s="5">
        <f t="shared" si="11"/>
        <v>323.50501300000002</v>
      </c>
      <c r="J14" s="5">
        <f t="shared" si="6"/>
        <v>355.56435978830001</v>
      </c>
      <c r="K14" s="5">
        <f t="shared" si="7"/>
        <v>32.059346788300005</v>
      </c>
      <c r="L14" s="5">
        <f t="shared" si="8"/>
        <v>96.178040364900014</v>
      </c>
      <c r="M14" s="5">
        <f t="shared" si="9"/>
        <v>419.68305336490005</v>
      </c>
    </row>
    <row r="15" spans="1:13" x14ac:dyDescent="0.25">
      <c r="A15" t="s">
        <v>14</v>
      </c>
      <c r="B15" s="5" t="s">
        <v>8</v>
      </c>
      <c r="C15" s="13">
        <v>38007</v>
      </c>
      <c r="D15" s="5">
        <v>80387</v>
      </c>
      <c r="E15" s="5">
        <f t="shared" si="2"/>
        <v>82396.675000000003</v>
      </c>
      <c r="F15" s="17">
        <f t="shared" si="1"/>
        <v>3169.1028846153849</v>
      </c>
      <c r="G15" s="4">
        <f t="shared" si="3"/>
        <v>39.613786057692309</v>
      </c>
      <c r="H15" s="4">
        <f t="shared" si="4"/>
        <v>59.420679086538463</v>
      </c>
      <c r="I15" s="5">
        <f>3169.1*9.91%</f>
        <v>314.05781000000002</v>
      </c>
      <c r="J15" s="5">
        <f t="shared" si="6"/>
        <v>345.18093897100005</v>
      </c>
      <c r="K15" s="5">
        <f t="shared" si="7"/>
        <v>31.123128971000003</v>
      </c>
      <c r="L15" s="5">
        <f t="shared" si="8"/>
        <v>93.369386913000014</v>
      </c>
      <c r="M15" s="5">
        <f t="shared" si="9"/>
        <v>407.42719691300005</v>
      </c>
    </row>
    <row r="16" spans="1:13" x14ac:dyDescent="0.25">
      <c r="A16" t="s">
        <v>16</v>
      </c>
      <c r="B16" s="5" t="s">
        <v>8</v>
      </c>
      <c r="C16" s="13">
        <v>38544</v>
      </c>
      <c r="D16" s="5">
        <v>80387</v>
      </c>
      <c r="E16" s="5">
        <f t="shared" si="2"/>
        <v>82396.675000000003</v>
      </c>
      <c r="F16" s="17">
        <f t="shared" si="1"/>
        <v>3169.1028846153849</v>
      </c>
      <c r="G16" s="4">
        <f t="shared" si="3"/>
        <v>39.613786057692309</v>
      </c>
      <c r="H16" s="4">
        <f t="shared" si="4"/>
        <v>59.420679086538463</v>
      </c>
      <c r="I16" s="5">
        <f t="shared" ref="I16" si="12">3169.1*9.91%</f>
        <v>314.05781000000002</v>
      </c>
      <c r="J16" s="5">
        <f t="shared" si="6"/>
        <v>345.18093897100005</v>
      </c>
      <c r="K16" s="5">
        <f t="shared" si="7"/>
        <v>31.123128971000003</v>
      </c>
      <c r="L16" s="5">
        <f t="shared" si="8"/>
        <v>93.369386913000014</v>
      </c>
      <c r="M16" s="5">
        <f t="shared" si="9"/>
        <v>407.42719691300005</v>
      </c>
    </row>
    <row r="17" spans="1:13" x14ac:dyDescent="0.25">
      <c r="A17" t="s">
        <v>17</v>
      </c>
      <c r="B17" s="5" t="s">
        <v>8</v>
      </c>
      <c r="C17" s="13">
        <v>39090</v>
      </c>
      <c r="D17" s="5">
        <v>77291</v>
      </c>
      <c r="E17" s="5">
        <f t="shared" si="2"/>
        <v>79223.274999999994</v>
      </c>
      <c r="F17" s="17">
        <f t="shared" si="1"/>
        <v>3047.0490384615382</v>
      </c>
      <c r="G17" s="4">
        <f t="shared" si="3"/>
        <v>38.088112980769225</v>
      </c>
      <c r="H17" s="4">
        <f t="shared" si="4"/>
        <v>57.132169471153837</v>
      </c>
      <c r="I17" s="4">
        <v>301.95999999999998</v>
      </c>
      <c r="J17" s="5">
        <f t="shared" si="6"/>
        <v>331.88423599999999</v>
      </c>
      <c r="K17" s="5">
        <f t="shared" si="7"/>
        <v>29.924236000000001</v>
      </c>
      <c r="L17" s="5">
        <f t="shared" si="8"/>
        <v>89.772707999999994</v>
      </c>
      <c r="M17" s="5">
        <f t="shared" si="9"/>
        <v>391.732708</v>
      </c>
    </row>
    <row r="18" spans="1:13" x14ac:dyDescent="0.25">
      <c r="A18" t="s">
        <v>18</v>
      </c>
      <c r="B18" s="5" t="s">
        <v>8</v>
      </c>
      <c r="C18" s="13">
        <v>39131</v>
      </c>
      <c r="D18" s="5">
        <v>77291</v>
      </c>
      <c r="E18" s="5">
        <f t="shared" si="2"/>
        <v>79223.274999999994</v>
      </c>
      <c r="F18" s="17">
        <f t="shared" si="1"/>
        <v>3047.0490384615382</v>
      </c>
      <c r="G18" s="4">
        <f t="shared" si="3"/>
        <v>38.088112980769225</v>
      </c>
      <c r="H18" s="4">
        <f t="shared" si="4"/>
        <v>57.132169471153837</v>
      </c>
      <c r="I18" s="4">
        <v>301.95999999999998</v>
      </c>
      <c r="J18" s="5">
        <f t="shared" si="6"/>
        <v>331.88423599999999</v>
      </c>
      <c r="K18" s="5">
        <f t="shared" si="7"/>
        <v>29.924236000000001</v>
      </c>
      <c r="L18" s="5">
        <f t="shared" si="8"/>
        <v>89.772707999999994</v>
      </c>
      <c r="M18" s="5">
        <f t="shared" si="9"/>
        <v>391.732708</v>
      </c>
    </row>
    <row r="19" spans="1:13" x14ac:dyDescent="0.25">
      <c r="A19" t="s">
        <v>19</v>
      </c>
      <c r="B19" s="5" t="s">
        <v>8</v>
      </c>
      <c r="C19" s="13">
        <v>39629</v>
      </c>
      <c r="D19" s="5">
        <v>77291</v>
      </c>
      <c r="E19" s="5">
        <f t="shared" si="2"/>
        <v>79223.274999999994</v>
      </c>
      <c r="F19" s="17">
        <f t="shared" si="1"/>
        <v>3047.0490384615382</v>
      </c>
      <c r="G19" s="4">
        <f t="shared" si="3"/>
        <v>38.088112980769225</v>
      </c>
      <c r="H19" s="4">
        <f t="shared" si="4"/>
        <v>57.132169471153837</v>
      </c>
      <c r="I19" s="4">
        <v>301.95999999999998</v>
      </c>
      <c r="J19" s="5">
        <f t="shared" si="6"/>
        <v>331.88423599999999</v>
      </c>
      <c r="K19" s="5">
        <f t="shared" si="7"/>
        <v>29.924236000000001</v>
      </c>
      <c r="L19" s="5">
        <f t="shared" si="8"/>
        <v>89.772707999999994</v>
      </c>
      <c r="M19" s="5">
        <f t="shared" si="9"/>
        <v>391.732708</v>
      </c>
    </row>
    <row r="20" spans="1:13" x14ac:dyDescent="0.25">
      <c r="A20" t="s">
        <v>20</v>
      </c>
      <c r="B20" s="5" t="s">
        <v>8</v>
      </c>
      <c r="C20" s="13">
        <v>39341</v>
      </c>
      <c r="D20" s="5">
        <v>77291</v>
      </c>
      <c r="E20" s="5">
        <f t="shared" si="2"/>
        <v>79223.274999999994</v>
      </c>
      <c r="F20" s="17">
        <f t="shared" si="1"/>
        <v>3047.0490384615382</v>
      </c>
      <c r="G20" s="4">
        <f t="shared" si="3"/>
        <v>38.088112980769225</v>
      </c>
      <c r="H20" s="4">
        <f t="shared" si="4"/>
        <v>57.132169471153837</v>
      </c>
      <c r="I20" s="4">
        <v>301.95999999999998</v>
      </c>
      <c r="J20" s="5">
        <f t="shared" si="6"/>
        <v>331.88423599999999</v>
      </c>
      <c r="K20" s="5">
        <f t="shared" si="7"/>
        <v>29.924236000000001</v>
      </c>
      <c r="L20" s="5">
        <f t="shared" si="8"/>
        <v>89.772707999999994</v>
      </c>
      <c r="M20" s="5">
        <f t="shared" si="9"/>
        <v>391.732708</v>
      </c>
    </row>
    <row r="21" spans="1:13" x14ac:dyDescent="0.25">
      <c r="A21" t="s">
        <v>21</v>
      </c>
      <c r="B21" s="5" t="s">
        <v>8</v>
      </c>
      <c r="C21" s="13">
        <v>39705</v>
      </c>
      <c r="D21" s="5">
        <v>77291</v>
      </c>
      <c r="E21" s="5">
        <f t="shared" si="2"/>
        <v>79223.274999999994</v>
      </c>
      <c r="F21" s="17">
        <f t="shared" si="1"/>
        <v>3047.0490384615382</v>
      </c>
      <c r="G21" s="4">
        <f t="shared" si="3"/>
        <v>38.088112980769225</v>
      </c>
      <c r="H21" s="4">
        <f t="shared" si="4"/>
        <v>57.132169471153837</v>
      </c>
      <c r="I21" s="4">
        <v>301.95999999999998</v>
      </c>
      <c r="J21" s="5">
        <f t="shared" si="6"/>
        <v>331.88423599999999</v>
      </c>
      <c r="K21" s="5">
        <f t="shared" si="7"/>
        <v>29.924236000000001</v>
      </c>
      <c r="L21" s="5">
        <f t="shared" si="8"/>
        <v>89.772707999999994</v>
      </c>
      <c r="M21" s="5">
        <f t="shared" si="9"/>
        <v>391.732708</v>
      </c>
    </row>
    <row r="22" spans="1:13" x14ac:dyDescent="0.25">
      <c r="A22" t="s">
        <v>22</v>
      </c>
      <c r="B22" s="5" t="s">
        <v>8</v>
      </c>
      <c r="C22" s="13">
        <v>40966</v>
      </c>
      <c r="D22" s="5">
        <v>65128</v>
      </c>
      <c r="E22" s="5">
        <f t="shared" si="2"/>
        <v>66756.2</v>
      </c>
      <c r="F22" s="17">
        <f t="shared" si="1"/>
        <v>2567.5461538461536</v>
      </c>
      <c r="G22" s="4">
        <f t="shared" si="3"/>
        <v>32.09432692307692</v>
      </c>
      <c r="H22" s="4">
        <f t="shared" si="4"/>
        <v>48.141490384615381</v>
      </c>
      <c r="I22" s="4">
        <v>254.44</v>
      </c>
      <c r="J22" s="5">
        <f t="shared" si="6"/>
        <v>279.65500400000002</v>
      </c>
      <c r="K22" s="5">
        <f t="shared" si="7"/>
        <v>25.215004</v>
      </c>
      <c r="L22" s="5">
        <f t="shared" si="8"/>
        <v>75.645012000000008</v>
      </c>
      <c r="M22" s="5">
        <f t="shared" si="9"/>
        <v>330.08501200000001</v>
      </c>
    </row>
    <row r="23" spans="1:13" x14ac:dyDescent="0.25">
      <c r="A23" t="s">
        <v>23</v>
      </c>
      <c r="B23" s="5" t="s">
        <v>8</v>
      </c>
      <c r="C23" s="13">
        <v>41555</v>
      </c>
      <c r="D23" s="5">
        <v>52760</v>
      </c>
      <c r="E23" s="5">
        <v>61976</v>
      </c>
      <c r="F23" s="17">
        <f t="shared" si="1"/>
        <v>2383.6923076923076</v>
      </c>
      <c r="G23" s="4">
        <f t="shared" si="3"/>
        <v>29.796153846153846</v>
      </c>
      <c r="H23" s="4">
        <f t="shared" si="4"/>
        <v>44.694230769230771</v>
      </c>
      <c r="I23" s="4">
        <v>236.22</v>
      </c>
      <c r="J23" s="5">
        <f t="shared" si="6"/>
        <v>259.62940200000003</v>
      </c>
      <c r="K23" s="5">
        <f t="shared" si="7"/>
        <v>23.409402</v>
      </c>
      <c r="L23" s="5">
        <f t="shared" si="8"/>
        <v>70.228206</v>
      </c>
      <c r="M23" s="5">
        <f t="shared" si="9"/>
        <v>306.44820600000003</v>
      </c>
    </row>
    <row r="24" spans="1:13" x14ac:dyDescent="0.25">
      <c r="A24" t="s">
        <v>84</v>
      </c>
      <c r="B24" s="5" t="s">
        <v>8</v>
      </c>
      <c r="C24" s="13">
        <v>41976</v>
      </c>
      <c r="D24" s="5"/>
      <c r="E24" s="5">
        <v>54079</v>
      </c>
      <c r="F24" s="17">
        <f t="shared" si="1"/>
        <v>2079.9615384615386</v>
      </c>
      <c r="G24" s="4">
        <f t="shared" si="3"/>
        <v>25.999519230769231</v>
      </c>
      <c r="H24" s="4">
        <f t="shared" si="4"/>
        <v>38.999278846153842</v>
      </c>
      <c r="I24" s="4">
        <v>206.12</v>
      </c>
      <c r="J24" s="5">
        <f t="shared" si="6"/>
        <v>226.546492</v>
      </c>
      <c r="K24" s="5">
        <f t="shared" si="7"/>
        <v>20.426492000000003</v>
      </c>
      <c r="L24" s="5">
        <f t="shared" si="8"/>
        <v>61.27947600000001</v>
      </c>
      <c r="M24" s="5">
        <f t="shared" si="9"/>
        <v>267.39947599999999</v>
      </c>
    </row>
    <row r="25" spans="1:13" x14ac:dyDescent="0.25">
      <c r="A25" t="s">
        <v>30</v>
      </c>
      <c r="B25" s="5" t="s">
        <v>64</v>
      </c>
      <c r="C25" s="12"/>
      <c r="D25" s="5">
        <v>59517.24</v>
      </c>
      <c r="E25" s="5">
        <f t="shared" si="2"/>
        <v>61005.170999999995</v>
      </c>
      <c r="F25" s="17">
        <f t="shared" si="1"/>
        <v>2346.3527307692307</v>
      </c>
      <c r="G25" s="4">
        <f t="shared" si="3"/>
        <v>29.329409134615382</v>
      </c>
      <c r="H25" s="4">
        <f t="shared" si="4"/>
        <v>43.994113701923069</v>
      </c>
      <c r="L25" s="5"/>
      <c r="M25" s="5"/>
    </row>
    <row r="26" spans="1:13" x14ac:dyDescent="0.25">
      <c r="A26" t="s">
        <v>31</v>
      </c>
      <c r="B26" s="5" t="s">
        <v>65</v>
      </c>
      <c r="C26" s="12"/>
      <c r="D26" s="5">
        <v>49795.199999999997</v>
      </c>
      <c r="E26" s="5">
        <f t="shared" si="2"/>
        <v>51040.079999999994</v>
      </c>
      <c r="F26" s="17">
        <f t="shared" si="1"/>
        <v>1963.0799999999997</v>
      </c>
      <c r="G26" s="4">
        <f t="shared" si="3"/>
        <v>24.538499999999996</v>
      </c>
      <c r="H26" s="4">
        <f t="shared" si="4"/>
        <v>36.807749999999992</v>
      </c>
      <c r="L26" s="5"/>
      <c r="M26" s="5"/>
    </row>
    <row r="27" spans="1:13" x14ac:dyDescent="0.25">
      <c r="A27" t="s">
        <v>32</v>
      </c>
      <c r="B27" s="5" t="s">
        <v>66</v>
      </c>
      <c r="C27" s="12"/>
      <c r="D27" s="5">
        <v>14.23</v>
      </c>
      <c r="E27" s="5">
        <f t="shared" si="2"/>
        <v>14.585750000000001</v>
      </c>
      <c r="G27" s="4">
        <v>14.59</v>
      </c>
    </row>
    <row r="28" spans="1:13" x14ac:dyDescent="0.25">
      <c r="B28" s="5"/>
      <c r="C28" s="12"/>
      <c r="E28" s="5"/>
    </row>
    <row r="29" spans="1:13" x14ac:dyDescent="0.25">
      <c r="B29" s="1"/>
      <c r="C29" s="1"/>
    </row>
    <row r="30" spans="1:13" x14ac:dyDescent="0.25">
      <c r="A30" s="2" t="s">
        <v>0</v>
      </c>
      <c r="B30" s="2"/>
      <c r="C30" s="2"/>
    </row>
    <row r="31" spans="1:13" x14ac:dyDescent="0.25">
      <c r="A31" s="9" t="s">
        <v>33</v>
      </c>
      <c r="B31" s="5"/>
      <c r="C31" s="5"/>
    </row>
    <row r="32" spans="1:13" x14ac:dyDescent="0.25">
      <c r="A32" t="s">
        <v>34</v>
      </c>
      <c r="B32" s="5" t="s">
        <v>72</v>
      </c>
      <c r="C32" s="5"/>
      <c r="D32" s="4">
        <v>101503.48</v>
      </c>
      <c r="E32" s="5">
        <f t="shared" ref="E32:E33" si="13">(D32*0.025)+D32</f>
        <v>104041.067</v>
      </c>
      <c r="F32" s="17">
        <f t="shared" ref="F32:F34" si="14">E32/26</f>
        <v>4001.5794999999998</v>
      </c>
      <c r="L32" s="5"/>
      <c r="M32" s="5"/>
    </row>
    <row r="33" spans="1:13" x14ac:dyDescent="0.25">
      <c r="A33" t="s">
        <v>35</v>
      </c>
      <c r="B33" s="5" t="s">
        <v>73</v>
      </c>
      <c r="C33" s="5"/>
      <c r="D33" s="4">
        <v>59517.24</v>
      </c>
      <c r="E33" s="5">
        <f t="shared" si="13"/>
        <v>61005.170999999995</v>
      </c>
      <c r="F33" s="17">
        <f t="shared" si="14"/>
        <v>2346.3527307692307</v>
      </c>
      <c r="G33" s="4">
        <f t="shared" ref="G33:G34" si="15">F33/80</f>
        <v>29.329409134615382</v>
      </c>
      <c r="H33" s="4">
        <f t="shared" ref="H33:H34" si="16">G33*1.5</f>
        <v>43.994113701923069</v>
      </c>
      <c r="L33" s="5"/>
    </row>
    <row r="34" spans="1:13" x14ac:dyDescent="0.25">
      <c r="A34" s="6" t="s">
        <v>36</v>
      </c>
      <c r="B34" s="7" t="s">
        <v>74</v>
      </c>
      <c r="C34" s="10"/>
      <c r="D34" s="5">
        <v>44840</v>
      </c>
      <c r="E34" s="5">
        <f>(D34*0.025)+D34+ 2000</f>
        <v>47961</v>
      </c>
      <c r="F34" s="17">
        <f t="shared" si="14"/>
        <v>1844.6538461538462</v>
      </c>
      <c r="G34" s="4">
        <f t="shared" si="15"/>
        <v>23.058173076923076</v>
      </c>
      <c r="H34" s="4">
        <f t="shared" si="16"/>
        <v>34.58725961538461</v>
      </c>
      <c r="L34" s="5"/>
    </row>
    <row r="35" spans="1:13" x14ac:dyDescent="0.25">
      <c r="A35" s="11"/>
      <c r="B35" s="10"/>
      <c r="C35" s="11"/>
    </row>
    <row r="36" spans="1:13" x14ac:dyDescent="0.25">
      <c r="B36" s="1"/>
      <c r="C36" s="1"/>
    </row>
    <row r="37" spans="1:13" x14ac:dyDescent="0.25">
      <c r="A37" s="9" t="s">
        <v>37</v>
      </c>
      <c r="B37" s="2"/>
      <c r="C37" s="2"/>
    </row>
    <row r="38" spans="1:13" x14ac:dyDescent="0.25">
      <c r="A38" t="s">
        <v>38</v>
      </c>
      <c r="B38" s="5" t="s">
        <v>75</v>
      </c>
      <c r="C38" s="5"/>
      <c r="D38" s="5">
        <v>80041.7</v>
      </c>
      <c r="E38" s="5">
        <f t="shared" ref="E38:E42" si="17">(D38*0.025)+D38</f>
        <v>82042.742499999993</v>
      </c>
      <c r="F38" s="17">
        <f t="shared" ref="F38:F43" si="18">E38/26</f>
        <v>3155.490096153846</v>
      </c>
      <c r="G38" s="4">
        <f t="shared" ref="G38:G43" si="19">F38/80</f>
        <v>39.443626201923074</v>
      </c>
      <c r="H38" s="4">
        <f t="shared" ref="H38:H43" si="20">G38*1.5</f>
        <v>59.165439302884607</v>
      </c>
      <c r="L38" s="5"/>
      <c r="M38" s="5"/>
    </row>
    <row r="39" spans="1:13" x14ac:dyDescent="0.25">
      <c r="A39" t="s">
        <v>39</v>
      </c>
      <c r="B39" s="5" t="s">
        <v>76</v>
      </c>
      <c r="C39" s="5"/>
      <c r="D39" s="5">
        <v>65419.77</v>
      </c>
      <c r="E39" s="5">
        <f t="shared" si="17"/>
        <v>67055.264249999993</v>
      </c>
      <c r="F39" s="17">
        <f t="shared" si="18"/>
        <v>2579.0486249999999</v>
      </c>
      <c r="G39" s="4">
        <f t="shared" si="19"/>
        <v>32.238107812499997</v>
      </c>
      <c r="H39" s="4">
        <f t="shared" si="20"/>
        <v>48.357161718749992</v>
      </c>
      <c r="L39" s="5"/>
      <c r="M39" s="5"/>
    </row>
    <row r="40" spans="1:13" x14ac:dyDescent="0.25">
      <c r="A40" t="s">
        <v>40</v>
      </c>
      <c r="B40" s="5" t="s">
        <v>76</v>
      </c>
      <c r="C40" s="5"/>
      <c r="D40" s="5">
        <v>65419.77</v>
      </c>
      <c r="E40" s="5">
        <f t="shared" si="17"/>
        <v>67055.264249999993</v>
      </c>
      <c r="F40" s="17">
        <f t="shared" si="18"/>
        <v>2579.0486249999999</v>
      </c>
      <c r="G40" s="4">
        <f t="shared" si="19"/>
        <v>32.238107812499997</v>
      </c>
      <c r="H40" s="4">
        <f t="shared" si="20"/>
        <v>48.357161718749992</v>
      </c>
      <c r="L40" s="5"/>
      <c r="M40" s="5"/>
    </row>
    <row r="41" spans="1:13" x14ac:dyDescent="0.25">
      <c r="A41" t="s">
        <v>42</v>
      </c>
      <c r="B41" s="5" t="s">
        <v>77</v>
      </c>
      <c r="C41" s="5"/>
      <c r="D41" s="5">
        <v>65419.77</v>
      </c>
      <c r="E41" s="5">
        <f t="shared" si="17"/>
        <v>67055.264249999993</v>
      </c>
      <c r="F41" s="17">
        <f t="shared" si="18"/>
        <v>2579.0486249999999</v>
      </c>
      <c r="G41" s="4">
        <f t="shared" si="19"/>
        <v>32.238107812499997</v>
      </c>
      <c r="H41" s="4">
        <f t="shared" si="20"/>
        <v>48.357161718749992</v>
      </c>
      <c r="L41" s="5"/>
      <c r="M41" s="5"/>
    </row>
    <row r="42" spans="1:13" x14ac:dyDescent="0.25">
      <c r="A42" t="s">
        <v>43</v>
      </c>
      <c r="B42" s="5" t="s">
        <v>78</v>
      </c>
      <c r="D42" s="5">
        <v>49787.01</v>
      </c>
      <c r="E42" s="5">
        <f t="shared" si="17"/>
        <v>51031.685250000002</v>
      </c>
      <c r="F42" s="17">
        <f t="shared" si="18"/>
        <v>1962.7571250000001</v>
      </c>
      <c r="G42" s="4">
        <f t="shared" si="19"/>
        <v>24.5344640625</v>
      </c>
      <c r="H42" s="4">
        <f t="shared" si="20"/>
        <v>36.801696093749996</v>
      </c>
      <c r="L42" s="5"/>
      <c r="M42" s="5"/>
    </row>
    <row r="43" spans="1:13" x14ac:dyDescent="0.25">
      <c r="B43" s="5"/>
      <c r="C43" s="5"/>
      <c r="E43" s="5"/>
      <c r="F43" s="4">
        <f t="shared" si="18"/>
        <v>0</v>
      </c>
      <c r="G43" s="4">
        <f t="shared" si="19"/>
        <v>0</v>
      </c>
      <c r="H43" s="4">
        <f t="shared" si="20"/>
        <v>0</v>
      </c>
    </row>
    <row r="44" spans="1:13" x14ac:dyDescent="0.25">
      <c r="B44" s="1"/>
      <c r="C44" s="1"/>
    </row>
    <row r="45" spans="1:13" x14ac:dyDescent="0.25">
      <c r="A45" s="9" t="s">
        <v>44</v>
      </c>
      <c r="B45" s="2"/>
      <c r="C45" s="2"/>
    </row>
    <row r="46" spans="1:13" x14ac:dyDescent="0.25">
      <c r="A46" t="s">
        <v>45</v>
      </c>
      <c r="B46" s="5" t="s">
        <v>79</v>
      </c>
      <c r="C46" s="5"/>
      <c r="D46" s="4">
        <v>90064</v>
      </c>
      <c r="E46" s="5">
        <f t="shared" ref="E46:E47" si="21">(D46*0.025)+D46</f>
        <v>92315.6</v>
      </c>
      <c r="F46" s="17">
        <f t="shared" ref="F46:F48" si="22">E46/26</f>
        <v>3550.6000000000004</v>
      </c>
      <c r="L46" s="5"/>
    </row>
    <row r="47" spans="1:13" x14ac:dyDescent="0.25">
      <c r="A47" t="s">
        <v>46</v>
      </c>
      <c r="B47" s="5" t="s">
        <v>80</v>
      </c>
      <c r="C47" s="5"/>
      <c r="D47" s="5">
        <v>80041.7</v>
      </c>
      <c r="E47" s="5">
        <f t="shared" si="21"/>
        <v>82042.742499999993</v>
      </c>
      <c r="F47" s="17">
        <f t="shared" si="22"/>
        <v>3155.490096153846</v>
      </c>
      <c r="G47" s="4">
        <f t="shared" ref="G47:G48" si="23">F47/80</f>
        <v>39.443626201923074</v>
      </c>
      <c r="H47" s="4">
        <f t="shared" ref="H47:H48" si="24">G47*1.5</f>
        <v>59.165439302884607</v>
      </c>
      <c r="L47" s="5"/>
      <c r="M47" s="5"/>
    </row>
    <row r="48" spans="1:13" x14ac:dyDescent="0.25">
      <c r="A48" t="s">
        <v>41</v>
      </c>
      <c r="B48" s="5" t="s">
        <v>81</v>
      </c>
      <c r="C48" s="5"/>
      <c r="D48" s="5">
        <v>65419.77</v>
      </c>
      <c r="E48" s="5">
        <f>(D48*0.025)+D48</f>
        <v>67055.264249999993</v>
      </c>
      <c r="F48" s="17">
        <f t="shared" si="22"/>
        <v>2579.0486249999999</v>
      </c>
      <c r="G48" s="4">
        <f t="shared" si="23"/>
        <v>32.238107812499997</v>
      </c>
      <c r="H48" s="4">
        <f t="shared" si="24"/>
        <v>48.357161718749992</v>
      </c>
      <c r="L48" s="5"/>
      <c r="M48" s="5"/>
    </row>
    <row r="49" spans="1:5" x14ac:dyDescent="0.25">
      <c r="B49" s="1"/>
      <c r="C49" s="1"/>
    </row>
    <row r="50" spans="1:5" x14ac:dyDescent="0.25">
      <c r="A50" s="9" t="s">
        <v>47</v>
      </c>
      <c r="B50" s="2"/>
      <c r="C50" s="2"/>
      <c r="D50" s="18" t="s">
        <v>68</v>
      </c>
      <c r="E50" s="19" t="s">
        <v>69</v>
      </c>
    </row>
    <row r="51" spans="1:5" x14ac:dyDescent="0.25">
      <c r="A51" t="s">
        <v>48</v>
      </c>
      <c r="B51" s="5"/>
      <c r="C51" s="5"/>
      <c r="D51" s="5">
        <v>14.23</v>
      </c>
      <c r="E51" s="5">
        <f t="shared" ref="E51:E57" si="25">(D51*0.025)+D51</f>
        <v>14.585750000000001</v>
      </c>
    </row>
    <row r="52" spans="1:5" x14ac:dyDescent="0.25">
      <c r="A52" t="s">
        <v>49</v>
      </c>
      <c r="B52" s="5"/>
      <c r="C52" s="5"/>
      <c r="D52" s="5">
        <v>14.23</v>
      </c>
      <c r="E52" s="5">
        <f t="shared" si="25"/>
        <v>14.585750000000001</v>
      </c>
    </row>
    <row r="53" spans="1:5" x14ac:dyDescent="0.25">
      <c r="A53" t="s">
        <v>50</v>
      </c>
      <c r="B53" s="5"/>
      <c r="C53" s="5"/>
      <c r="D53" s="5">
        <v>14.23</v>
      </c>
      <c r="E53" s="5">
        <f t="shared" si="25"/>
        <v>14.585750000000001</v>
      </c>
    </row>
    <row r="54" spans="1:5" x14ac:dyDescent="0.25">
      <c r="A54" t="s">
        <v>51</v>
      </c>
      <c r="B54" s="5"/>
      <c r="C54" s="5"/>
      <c r="D54" s="5">
        <v>14.23</v>
      </c>
      <c r="E54" s="5">
        <f t="shared" si="25"/>
        <v>14.585750000000001</v>
      </c>
    </row>
    <row r="55" spans="1:5" x14ac:dyDescent="0.25">
      <c r="A55" t="s">
        <v>52</v>
      </c>
      <c r="B55" s="5"/>
      <c r="C55" s="5"/>
      <c r="D55" s="5">
        <v>14.23</v>
      </c>
      <c r="E55" s="5">
        <f t="shared" si="25"/>
        <v>14.585750000000001</v>
      </c>
    </row>
    <row r="56" spans="1:5" x14ac:dyDescent="0.25">
      <c r="A56" t="s">
        <v>41</v>
      </c>
      <c r="B56" s="5"/>
      <c r="C56" s="5"/>
      <c r="D56" s="5">
        <v>14.23</v>
      </c>
      <c r="E56" s="5">
        <f t="shared" si="25"/>
        <v>14.585750000000001</v>
      </c>
    </row>
    <row r="57" spans="1:5" x14ac:dyDescent="0.25">
      <c r="A57" t="s">
        <v>53</v>
      </c>
      <c r="B57" s="5"/>
      <c r="C57" s="5"/>
      <c r="D57" s="5">
        <v>18589.439999999999</v>
      </c>
      <c r="E57" s="5">
        <f t="shared" si="25"/>
        <v>19054.175999999999</v>
      </c>
    </row>
    <row r="59" spans="1:5" x14ac:dyDescent="0.25">
      <c r="B59" s="1"/>
      <c r="C59" s="1"/>
    </row>
    <row r="60" spans="1:5" x14ac:dyDescent="0.25">
      <c r="A60" s="9" t="s">
        <v>54</v>
      </c>
      <c r="B60" s="2"/>
      <c r="C60" s="2"/>
    </row>
    <row r="61" spans="1:5" x14ac:dyDescent="0.25">
      <c r="A61" t="s">
        <v>55</v>
      </c>
      <c r="B61" s="5"/>
      <c r="C61" s="5"/>
      <c r="D61" s="4">
        <v>14.23</v>
      </c>
      <c r="E61" s="5">
        <f t="shared" ref="E61:E63" si="26">(D61*0.025)+D61</f>
        <v>14.585750000000001</v>
      </c>
    </row>
    <row r="62" spans="1:5" x14ac:dyDescent="0.25">
      <c r="A62" t="s">
        <v>56</v>
      </c>
      <c r="B62" s="5"/>
      <c r="C62" s="5"/>
      <c r="D62" s="4">
        <v>14.23</v>
      </c>
      <c r="E62" s="5">
        <f t="shared" si="26"/>
        <v>14.585750000000001</v>
      </c>
    </row>
    <row r="63" spans="1:5" x14ac:dyDescent="0.25">
      <c r="A63" t="s">
        <v>67</v>
      </c>
      <c r="B63" s="5"/>
      <c r="C63" s="5"/>
      <c r="D63" s="4">
        <v>12</v>
      </c>
      <c r="E63" s="5">
        <f t="shared" si="26"/>
        <v>12.3</v>
      </c>
    </row>
    <row r="65" spans="1:5" x14ac:dyDescent="0.25">
      <c r="A65" s="11" t="s">
        <v>57</v>
      </c>
      <c r="B65" s="5" t="s">
        <v>82</v>
      </c>
      <c r="C65" s="1"/>
      <c r="D65" s="4">
        <v>25</v>
      </c>
      <c r="E65" s="5">
        <f t="shared" ref="E65:E66" si="27">(D65*0.025)+D65</f>
        <v>25.625</v>
      </c>
    </row>
    <row r="66" spans="1:5" x14ac:dyDescent="0.25">
      <c r="A66" s="11" t="s">
        <v>58</v>
      </c>
      <c r="B66" s="5" t="s">
        <v>83</v>
      </c>
      <c r="C66" s="12"/>
      <c r="D66" s="4">
        <v>30</v>
      </c>
      <c r="E66" s="5">
        <f t="shared" si="27"/>
        <v>30.75</v>
      </c>
    </row>
    <row r="67" spans="1:5" x14ac:dyDescent="0.25">
      <c r="A67" s="9"/>
      <c r="B67" s="2"/>
      <c r="C67" s="2"/>
    </row>
    <row r="69" spans="1:5" x14ac:dyDescent="0.25">
      <c r="A69" s="9"/>
      <c r="B69" s="5"/>
      <c r="C69" s="5"/>
    </row>
  </sheetData>
  <printOptions gridLines="1"/>
  <pageMargins left="0.25" right="0.16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>
      <selection activeCell="M8" sqref="M8"/>
    </sheetView>
  </sheetViews>
  <sheetFormatPr defaultRowHeight="15" x14ac:dyDescent="0.25"/>
  <cols>
    <col min="1" max="1" width="21.140625" bestFit="1" customWidth="1"/>
    <col min="2" max="2" width="18.42578125" bestFit="1" customWidth="1"/>
    <col min="3" max="3" width="11.28515625" customWidth="1"/>
    <col min="4" max="4" width="14.28515625" customWidth="1"/>
    <col min="5" max="5" width="11.140625" style="4" bestFit="1" customWidth="1"/>
    <col min="6" max="7" width="9.140625" style="4"/>
    <col min="8" max="10" width="10.42578125" bestFit="1" customWidth="1"/>
  </cols>
  <sheetData>
    <row r="1" spans="1:13" x14ac:dyDescent="0.25">
      <c r="A1" s="1"/>
      <c r="B1" s="1"/>
      <c r="C1" s="1" t="s">
        <v>59</v>
      </c>
      <c r="D1" s="15">
        <v>2015</v>
      </c>
      <c r="E1" s="16" t="s">
        <v>61</v>
      </c>
      <c r="H1" s="15" t="s">
        <v>71</v>
      </c>
      <c r="I1" s="15" t="s">
        <v>63</v>
      </c>
      <c r="J1" s="15"/>
    </row>
    <row r="2" spans="1:13" x14ac:dyDescent="0.25">
      <c r="A2" s="2" t="s">
        <v>0</v>
      </c>
      <c r="B2" s="2" t="s">
        <v>3</v>
      </c>
      <c r="C2" s="2" t="s">
        <v>60</v>
      </c>
      <c r="D2" s="2" t="s">
        <v>1</v>
      </c>
      <c r="E2" s="3" t="s">
        <v>1</v>
      </c>
      <c r="F2" s="3" t="s">
        <v>62</v>
      </c>
      <c r="G2" s="3" t="s">
        <v>63</v>
      </c>
      <c r="H2" s="3" t="s">
        <v>70</v>
      </c>
      <c r="I2" s="3" t="s">
        <v>70</v>
      </c>
      <c r="J2" s="3"/>
    </row>
    <row r="3" spans="1:13" x14ac:dyDescent="0.25">
      <c r="A3" t="s">
        <v>28</v>
      </c>
      <c r="B3" s="5" t="s">
        <v>29</v>
      </c>
      <c r="C3" s="13">
        <v>41154</v>
      </c>
      <c r="D3" s="5">
        <v>108785.33</v>
      </c>
      <c r="E3" s="17">
        <f>D3/26</f>
        <v>4184.0511538461542</v>
      </c>
      <c r="F3" s="3"/>
      <c r="G3" s="3"/>
      <c r="K3" s="5"/>
    </row>
    <row r="4" spans="1:13" x14ac:dyDescent="0.25">
      <c r="A4" t="s">
        <v>24</v>
      </c>
      <c r="B4" s="5" t="s">
        <v>25</v>
      </c>
      <c r="C4" s="13">
        <v>29222</v>
      </c>
      <c r="D4" s="5">
        <v>107713.71</v>
      </c>
      <c r="E4" s="17">
        <f t="shared" ref="E4:E27" si="0">D4/26</f>
        <v>4142.835</v>
      </c>
      <c r="F4" s="3"/>
      <c r="G4" s="3"/>
      <c r="K4" s="5"/>
    </row>
    <row r="5" spans="1:13" x14ac:dyDescent="0.25">
      <c r="A5" t="s">
        <v>26</v>
      </c>
      <c r="B5" s="5" t="s">
        <v>27</v>
      </c>
      <c r="C5" s="13">
        <v>34975</v>
      </c>
      <c r="D5" s="5">
        <v>106642.1</v>
      </c>
      <c r="E5" s="17">
        <f t="shared" si="0"/>
        <v>4101.6192307692309</v>
      </c>
      <c r="F5" s="3"/>
      <c r="G5" s="3"/>
      <c r="K5" s="5"/>
    </row>
    <row r="6" spans="1:13" x14ac:dyDescent="0.25">
      <c r="A6" t="s">
        <v>6</v>
      </c>
      <c r="B6" s="5" t="s">
        <v>27</v>
      </c>
      <c r="C6" s="13">
        <v>33241</v>
      </c>
      <c r="D6" s="5">
        <v>106642.1</v>
      </c>
      <c r="E6" s="17">
        <f t="shared" si="0"/>
        <v>4101.6192307692309</v>
      </c>
      <c r="H6" s="5"/>
      <c r="I6" s="5"/>
      <c r="K6" s="5"/>
      <c r="L6" s="5"/>
    </row>
    <row r="7" spans="1:13" x14ac:dyDescent="0.25">
      <c r="A7" t="s">
        <v>12</v>
      </c>
      <c r="B7" s="5" t="s">
        <v>5</v>
      </c>
      <c r="C7" s="13">
        <v>35598</v>
      </c>
      <c r="D7" s="5">
        <v>95997</v>
      </c>
      <c r="E7" s="17">
        <f t="shared" si="0"/>
        <v>3692.1923076923076</v>
      </c>
      <c r="F7" s="4">
        <f t="shared" ref="F7:F27" si="1">E7/80</f>
        <v>46.152403846153845</v>
      </c>
      <c r="G7" s="4">
        <f t="shared" ref="G7:G27" si="2">F7*1.5</f>
        <v>69.228605769230768</v>
      </c>
      <c r="H7" s="5">
        <f>E7*9.91%</f>
        <v>365.8962576923077</v>
      </c>
      <c r="I7" s="5">
        <f t="shared" ref="I7" si="3">(H7*9.91%)+H7</f>
        <v>402.1565768296154</v>
      </c>
      <c r="J7" s="5">
        <f>H7*9.91%</f>
        <v>36.260319137307697</v>
      </c>
      <c r="K7" s="5">
        <f>J7*3</f>
        <v>108.78095741192308</v>
      </c>
      <c r="L7" s="5">
        <f>H7+K7</f>
        <v>474.67721510423075</v>
      </c>
      <c r="M7" s="5"/>
    </row>
    <row r="8" spans="1:13" x14ac:dyDescent="0.25">
      <c r="A8" s="6" t="s">
        <v>13</v>
      </c>
      <c r="B8" s="8" t="s">
        <v>5</v>
      </c>
      <c r="C8" s="14">
        <v>35708</v>
      </c>
      <c r="D8" s="5">
        <v>95997</v>
      </c>
      <c r="E8" s="17">
        <f t="shared" si="0"/>
        <v>3692.1923076923076</v>
      </c>
      <c r="F8" s="4">
        <f t="shared" si="1"/>
        <v>46.152403846153845</v>
      </c>
      <c r="G8" s="4">
        <f t="shared" si="2"/>
        <v>69.228605769230768</v>
      </c>
      <c r="H8" s="5">
        <f t="shared" ref="H8:H24" si="4">E8*9.91%</f>
        <v>365.8962576923077</v>
      </c>
      <c r="I8" s="5">
        <f t="shared" ref="I8:I24" si="5">(H8*9.91%)+H8</f>
        <v>402.1565768296154</v>
      </c>
      <c r="J8" s="5">
        <f t="shared" ref="J8:J25" si="6">H8*9.91%</f>
        <v>36.260319137307697</v>
      </c>
      <c r="K8" s="5">
        <f t="shared" ref="K8:K25" si="7">J8*3</f>
        <v>108.78095741192308</v>
      </c>
      <c r="L8" s="5">
        <f t="shared" ref="L8:L25" si="8">H8+K8</f>
        <v>474.67721510423075</v>
      </c>
    </row>
    <row r="9" spans="1:13" x14ac:dyDescent="0.25">
      <c r="A9" t="s">
        <v>9</v>
      </c>
      <c r="B9" s="5" t="s">
        <v>5</v>
      </c>
      <c r="C9" s="13">
        <v>34689</v>
      </c>
      <c r="D9" s="5">
        <v>95997</v>
      </c>
      <c r="E9" s="17">
        <f t="shared" si="0"/>
        <v>3692.1923076923076</v>
      </c>
      <c r="F9" s="4">
        <f>E9/80</f>
        <v>46.152403846153845</v>
      </c>
      <c r="G9" s="4">
        <f>F9*1.5</f>
        <v>69.228605769230768</v>
      </c>
      <c r="H9" s="5">
        <f t="shared" si="4"/>
        <v>365.8962576923077</v>
      </c>
      <c r="I9" s="5">
        <f t="shared" si="5"/>
        <v>402.1565768296154</v>
      </c>
      <c r="J9" s="5">
        <f t="shared" si="6"/>
        <v>36.260319137307697</v>
      </c>
      <c r="K9" s="5">
        <f t="shared" si="7"/>
        <v>108.78095741192308</v>
      </c>
      <c r="L9" s="5">
        <f t="shared" si="8"/>
        <v>474.67721510423075</v>
      </c>
    </row>
    <row r="10" spans="1:13" x14ac:dyDescent="0.25">
      <c r="A10" t="s">
        <v>15</v>
      </c>
      <c r="B10" s="5" t="s">
        <v>5</v>
      </c>
      <c r="C10" s="13">
        <v>38544</v>
      </c>
      <c r="D10" s="5">
        <v>95997</v>
      </c>
      <c r="E10" s="17">
        <f t="shared" si="0"/>
        <v>3692.1923076923076</v>
      </c>
      <c r="F10" s="4">
        <f>E10/80</f>
        <v>46.152403846153845</v>
      </c>
      <c r="G10" s="4">
        <f>F10*1.5</f>
        <v>69.228605769230768</v>
      </c>
      <c r="H10" s="5">
        <f t="shared" si="4"/>
        <v>365.8962576923077</v>
      </c>
      <c r="I10" s="5">
        <f t="shared" si="5"/>
        <v>402.1565768296154</v>
      </c>
      <c r="J10" s="5">
        <f t="shared" si="6"/>
        <v>36.260319137307697</v>
      </c>
      <c r="K10" s="5">
        <f t="shared" si="7"/>
        <v>108.78095741192308</v>
      </c>
      <c r="L10" s="5">
        <f t="shared" si="8"/>
        <v>474.67721510423075</v>
      </c>
    </row>
    <row r="11" spans="1:13" x14ac:dyDescent="0.25">
      <c r="A11" t="s">
        <v>7</v>
      </c>
      <c r="B11" s="5" t="s">
        <v>8</v>
      </c>
      <c r="C11" s="13">
        <v>33515</v>
      </c>
      <c r="D11" s="5">
        <v>86997</v>
      </c>
      <c r="E11" s="17">
        <f t="shared" si="0"/>
        <v>3346.0384615384614</v>
      </c>
      <c r="F11" s="4">
        <f>E11/80</f>
        <v>41.825480769230765</v>
      </c>
      <c r="G11" s="4">
        <f>F11*1.5</f>
        <v>62.738221153846148</v>
      </c>
      <c r="H11" s="5">
        <f t="shared" si="4"/>
        <v>331.59241153846153</v>
      </c>
      <c r="I11" s="5">
        <f t="shared" si="5"/>
        <v>364.45321952192307</v>
      </c>
      <c r="J11" s="5">
        <f t="shared" si="6"/>
        <v>32.860807983461541</v>
      </c>
      <c r="K11" s="5">
        <f t="shared" si="7"/>
        <v>98.582423950384623</v>
      </c>
      <c r="L11" s="5">
        <f t="shared" si="8"/>
        <v>430.17483548884616</v>
      </c>
    </row>
    <row r="12" spans="1:13" x14ac:dyDescent="0.25">
      <c r="A12" t="s">
        <v>10</v>
      </c>
      <c r="B12" s="5" t="s">
        <v>8</v>
      </c>
      <c r="C12" s="13">
        <v>33973</v>
      </c>
      <c r="D12" s="5">
        <v>86997</v>
      </c>
      <c r="E12" s="17">
        <f t="shared" si="0"/>
        <v>3346.0384615384614</v>
      </c>
      <c r="F12" s="4">
        <f t="shared" si="1"/>
        <v>41.825480769230765</v>
      </c>
      <c r="G12" s="4">
        <f t="shared" si="2"/>
        <v>62.738221153846148</v>
      </c>
      <c r="H12" s="5">
        <f t="shared" si="4"/>
        <v>331.59241153846153</v>
      </c>
      <c r="I12" s="5">
        <f t="shared" si="5"/>
        <v>364.45321952192307</v>
      </c>
      <c r="J12" s="5">
        <f t="shared" si="6"/>
        <v>32.860807983461541</v>
      </c>
      <c r="K12" s="5">
        <f t="shared" si="7"/>
        <v>98.582423950384623</v>
      </c>
      <c r="L12" s="5">
        <f t="shared" si="8"/>
        <v>430.17483548884616</v>
      </c>
    </row>
    <row r="13" spans="1:13" x14ac:dyDescent="0.25">
      <c r="A13" t="s">
        <v>11</v>
      </c>
      <c r="B13" s="5" t="s">
        <v>8</v>
      </c>
      <c r="C13" s="13">
        <v>35584</v>
      </c>
      <c r="D13" s="5">
        <v>86997</v>
      </c>
      <c r="E13" s="17">
        <f t="shared" si="0"/>
        <v>3346.0384615384614</v>
      </c>
      <c r="F13" s="4">
        <f t="shared" si="1"/>
        <v>41.825480769230765</v>
      </c>
      <c r="G13" s="4">
        <f t="shared" si="2"/>
        <v>62.738221153846148</v>
      </c>
      <c r="H13" s="5">
        <f t="shared" si="4"/>
        <v>331.59241153846153</v>
      </c>
      <c r="I13" s="5">
        <f t="shared" si="5"/>
        <v>364.45321952192307</v>
      </c>
      <c r="J13" s="5">
        <f t="shared" si="6"/>
        <v>32.860807983461541</v>
      </c>
      <c r="K13" s="5">
        <f t="shared" si="7"/>
        <v>98.582423950384623</v>
      </c>
      <c r="L13" s="5">
        <f t="shared" si="8"/>
        <v>430.17483548884616</v>
      </c>
    </row>
    <row r="14" spans="1:13" x14ac:dyDescent="0.25">
      <c r="A14" t="s">
        <v>14</v>
      </c>
      <c r="B14" s="5" t="s">
        <v>8</v>
      </c>
      <c r="C14" s="13">
        <v>38007</v>
      </c>
      <c r="D14" s="5">
        <v>84456</v>
      </c>
      <c r="E14" s="17">
        <f t="shared" si="0"/>
        <v>3248.3076923076924</v>
      </c>
      <c r="F14" s="4">
        <f t="shared" si="1"/>
        <v>40.603846153846156</v>
      </c>
      <c r="G14" s="4">
        <f t="shared" si="2"/>
        <v>60.905769230769238</v>
      </c>
      <c r="H14" s="5">
        <f t="shared" si="4"/>
        <v>321.90729230769233</v>
      </c>
      <c r="I14" s="5">
        <f t="shared" si="5"/>
        <v>353.80830497538466</v>
      </c>
      <c r="J14" s="5">
        <f t="shared" si="6"/>
        <v>31.901012667692314</v>
      </c>
      <c r="K14" s="5">
        <f t="shared" si="7"/>
        <v>95.703038003076941</v>
      </c>
      <c r="L14" s="5">
        <f t="shared" si="8"/>
        <v>417.61033031076926</v>
      </c>
    </row>
    <row r="15" spans="1:13" x14ac:dyDescent="0.25">
      <c r="A15" t="s">
        <v>16</v>
      </c>
      <c r="B15" s="5" t="s">
        <v>8</v>
      </c>
      <c r="C15" s="13">
        <v>38544</v>
      </c>
      <c r="D15" s="5">
        <v>84456</v>
      </c>
      <c r="E15" s="17">
        <f t="shared" si="0"/>
        <v>3248.3076923076924</v>
      </c>
      <c r="F15" s="4">
        <f t="shared" si="1"/>
        <v>40.603846153846156</v>
      </c>
      <c r="G15" s="4">
        <f t="shared" si="2"/>
        <v>60.905769230769238</v>
      </c>
      <c r="H15" s="5">
        <f t="shared" si="4"/>
        <v>321.90729230769233</v>
      </c>
      <c r="I15" s="5">
        <f t="shared" si="5"/>
        <v>353.80830497538466</v>
      </c>
      <c r="J15" s="5">
        <f t="shared" si="6"/>
        <v>31.901012667692314</v>
      </c>
      <c r="K15" s="5">
        <f t="shared" si="7"/>
        <v>95.703038003076941</v>
      </c>
      <c r="L15" s="5">
        <f t="shared" si="8"/>
        <v>417.61033031076926</v>
      </c>
    </row>
    <row r="16" spans="1:13" x14ac:dyDescent="0.25">
      <c r="A16" t="s">
        <v>17</v>
      </c>
      <c r="B16" s="5" t="s">
        <v>8</v>
      </c>
      <c r="C16" s="13">
        <v>39090</v>
      </c>
      <c r="D16" s="5">
        <v>84456</v>
      </c>
      <c r="E16" s="17">
        <f t="shared" si="0"/>
        <v>3248.3076923076924</v>
      </c>
      <c r="F16" s="4">
        <f t="shared" si="1"/>
        <v>40.603846153846156</v>
      </c>
      <c r="G16" s="4">
        <f t="shared" si="2"/>
        <v>60.905769230769238</v>
      </c>
      <c r="H16" s="5">
        <f t="shared" si="4"/>
        <v>321.90729230769233</v>
      </c>
      <c r="I16" s="5">
        <f t="shared" si="5"/>
        <v>353.80830497538466</v>
      </c>
      <c r="J16" s="5">
        <f t="shared" si="6"/>
        <v>31.901012667692314</v>
      </c>
      <c r="K16" s="5">
        <f t="shared" si="7"/>
        <v>95.703038003076941</v>
      </c>
      <c r="L16" s="5">
        <f t="shared" si="8"/>
        <v>417.61033031076926</v>
      </c>
    </row>
    <row r="17" spans="1:12" x14ac:dyDescent="0.25">
      <c r="A17" t="s">
        <v>18</v>
      </c>
      <c r="B17" s="5" t="s">
        <v>8</v>
      </c>
      <c r="C17" s="13">
        <v>39131</v>
      </c>
      <c r="D17" s="5">
        <v>84456</v>
      </c>
      <c r="E17" s="17">
        <f t="shared" si="0"/>
        <v>3248.3076923076924</v>
      </c>
      <c r="F17" s="4">
        <f t="shared" si="1"/>
        <v>40.603846153846156</v>
      </c>
      <c r="G17" s="4">
        <f t="shared" si="2"/>
        <v>60.905769230769238</v>
      </c>
      <c r="H17" s="5">
        <f t="shared" si="4"/>
        <v>321.90729230769233</v>
      </c>
      <c r="I17" s="5">
        <f t="shared" si="5"/>
        <v>353.80830497538466</v>
      </c>
      <c r="J17" s="5">
        <f t="shared" si="6"/>
        <v>31.901012667692314</v>
      </c>
      <c r="K17" s="5">
        <f t="shared" si="7"/>
        <v>95.703038003076941</v>
      </c>
      <c r="L17" s="5">
        <f t="shared" si="8"/>
        <v>417.61033031076926</v>
      </c>
    </row>
    <row r="18" spans="1:12" x14ac:dyDescent="0.25">
      <c r="A18" t="s">
        <v>19</v>
      </c>
      <c r="B18" s="5" t="s">
        <v>8</v>
      </c>
      <c r="C18" s="13">
        <v>39629</v>
      </c>
      <c r="D18" s="5">
        <v>81204</v>
      </c>
      <c r="E18" s="17">
        <f t="shared" si="0"/>
        <v>3123.2307692307691</v>
      </c>
      <c r="F18" s="4">
        <f t="shared" si="1"/>
        <v>39.04038461538461</v>
      </c>
      <c r="G18" s="4">
        <f t="shared" si="2"/>
        <v>58.560576923076916</v>
      </c>
      <c r="H18" s="5">
        <f t="shared" si="4"/>
        <v>309.51216923076925</v>
      </c>
      <c r="I18" s="5">
        <f t="shared" si="5"/>
        <v>340.1848252015385</v>
      </c>
      <c r="J18" s="5">
        <f t="shared" si="6"/>
        <v>30.672655970769235</v>
      </c>
      <c r="K18" s="5">
        <f t="shared" si="7"/>
        <v>92.017967912307711</v>
      </c>
      <c r="L18" s="5">
        <f t="shared" si="8"/>
        <v>401.53013714307696</v>
      </c>
    </row>
    <row r="19" spans="1:12" x14ac:dyDescent="0.25">
      <c r="A19" t="s">
        <v>20</v>
      </c>
      <c r="B19" s="5" t="s">
        <v>8</v>
      </c>
      <c r="C19" s="13">
        <v>39341</v>
      </c>
      <c r="D19" s="5">
        <v>84456</v>
      </c>
      <c r="E19" s="17">
        <f t="shared" si="0"/>
        <v>3248.3076923076924</v>
      </c>
      <c r="F19" s="4">
        <f t="shared" si="1"/>
        <v>40.603846153846156</v>
      </c>
      <c r="G19" s="4">
        <f t="shared" si="2"/>
        <v>60.905769230769238</v>
      </c>
      <c r="H19" s="5">
        <f t="shared" si="4"/>
        <v>321.90729230769233</v>
      </c>
      <c r="I19" s="5">
        <f t="shared" si="5"/>
        <v>353.80830497538466</v>
      </c>
      <c r="J19" s="5">
        <f t="shared" si="6"/>
        <v>31.901012667692314</v>
      </c>
      <c r="K19" s="5">
        <f t="shared" si="7"/>
        <v>95.703038003076941</v>
      </c>
      <c r="L19" s="5">
        <f t="shared" si="8"/>
        <v>417.61033031076926</v>
      </c>
    </row>
    <row r="20" spans="1:12" x14ac:dyDescent="0.25">
      <c r="A20" t="s">
        <v>21</v>
      </c>
      <c r="B20" s="5" t="s">
        <v>8</v>
      </c>
      <c r="C20" s="13">
        <v>39705</v>
      </c>
      <c r="D20" s="5">
        <v>81204</v>
      </c>
      <c r="E20" s="17">
        <f t="shared" si="0"/>
        <v>3123.2307692307691</v>
      </c>
      <c r="F20" s="4">
        <f t="shared" si="1"/>
        <v>39.04038461538461</v>
      </c>
      <c r="G20" s="4">
        <f t="shared" si="2"/>
        <v>58.560576923076916</v>
      </c>
      <c r="H20" s="5">
        <f t="shared" si="4"/>
        <v>309.51216923076925</v>
      </c>
      <c r="I20" s="5">
        <f t="shared" si="5"/>
        <v>340.1848252015385</v>
      </c>
      <c r="J20" s="5">
        <f t="shared" si="6"/>
        <v>30.672655970769235</v>
      </c>
      <c r="K20" s="5">
        <f t="shared" si="7"/>
        <v>92.017967912307711</v>
      </c>
      <c r="L20" s="5">
        <f t="shared" si="8"/>
        <v>401.53013714307696</v>
      </c>
    </row>
    <row r="21" spans="1:12" x14ac:dyDescent="0.25">
      <c r="A21" t="s">
        <v>22</v>
      </c>
      <c r="B21" s="5" t="s">
        <v>8</v>
      </c>
      <c r="C21" s="13">
        <v>40966</v>
      </c>
      <c r="D21" s="5">
        <v>73295</v>
      </c>
      <c r="E21" s="17">
        <f t="shared" si="0"/>
        <v>2819.0384615384614</v>
      </c>
      <c r="F21" s="4">
        <f t="shared" si="1"/>
        <v>35.237980769230766</v>
      </c>
      <c r="G21" s="4">
        <f t="shared" si="2"/>
        <v>52.856971153846146</v>
      </c>
      <c r="H21" s="5">
        <f t="shared" si="4"/>
        <v>279.36671153846157</v>
      </c>
      <c r="I21" s="5">
        <f t="shared" si="5"/>
        <v>307.0519526519231</v>
      </c>
      <c r="J21" s="5">
        <f t="shared" si="6"/>
        <v>27.685241113461544</v>
      </c>
      <c r="K21" s="5">
        <f t="shared" si="7"/>
        <v>83.055723340384631</v>
      </c>
      <c r="L21" s="5">
        <f t="shared" si="8"/>
        <v>362.42243487884622</v>
      </c>
    </row>
    <row r="22" spans="1:12" x14ac:dyDescent="0.25">
      <c r="A22" t="s">
        <v>23</v>
      </c>
      <c r="B22" s="5" t="s">
        <v>8</v>
      </c>
      <c r="C22" s="13">
        <v>41555</v>
      </c>
      <c r="D22" s="5">
        <v>68425</v>
      </c>
      <c r="E22" s="17">
        <f t="shared" si="0"/>
        <v>2631.7307692307691</v>
      </c>
      <c r="F22" s="4">
        <f t="shared" si="1"/>
        <v>32.896634615384613</v>
      </c>
      <c r="G22" s="4">
        <f t="shared" si="2"/>
        <v>49.34495192307692</v>
      </c>
      <c r="H22" s="5">
        <f t="shared" si="4"/>
        <v>260.80451923076924</v>
      </c>
      <c r="I22" s="5">
        <f t="shared" si="5"/>
        <v>286.65024708653846</v>
      </c>
      <c r="J22" s="5">
        <f t="shared" si="6"/>
        <v>25.845727855769233</v>
      </c>
      <c r="K22" s="5">
        <f t="shared" si="7"/>
        <v>77.537183567307693</v>
      </c>
      <c r="L22" s="5">
        <f t="shared" si="8"/>
        <v>338.34170279807694</v>
      </c>
    </row>
    <row r="23" spans="1:12" x14ac:dyDescent="0.25">
      <c r="A23" t="s">
        <v>84</v>
      </c>
      <c r="B23" s="5" t="s">
        <v>8</v>
      </c>
      <c r="C23" s="13">
        <v>41976</v>
      </c>
      <c r="D23" s="5">
        <v>63525</v>
      </c>
      <c r="E23" s="17">
        <f t="shared" si="0"/>
        <v>2443.2692307692309</v>
      </c>
      <c r="F23" s="4">
        <f t="shared" si="1"/>
        <v>30.540865384615387</v>
      </c>
      <c r="G23" s="4">
        <f t="shared" si="2"/>
        <v>45.81129807692308</v>
      </c>
      <c r="H23" s="5">
        <f t="shared" si="4"/>
        <v>242.12798076923082</v>
      </c>
      <c r="I23" s="5">
        <f t="shared" si="5"/>
        <v>266.1228636634616</v>
      </c>
      <c r="J23" s="5">
        <f t="shared" si="6"/>
        <v>23.994882894230777</v>
      </c>
      <c r="K23" s="5">
        <f t="shared" si="7"/>
        <v>71.984648682692324</v>
      </c>
      <c r="L23" s="5">
        <f t="shared" si="8"/>
        <v>314.11262945192311</v>
      </c>
    </row>
    <row r="24" spans="1:12" x14ac:dyDescent="0.25">
      <c r="A24" t="s">
        <v>87</v>
      </c>
      <c r="B24" s="5" t="s">
        <v>8</v>
      </c>
      <c r="C24" s="13">
        <v>42186</v>
      </c>
      <c r="D24" s="5">
        <v>55431</v>
      </c>
      <c r="E24" s="17">
        <f t="shared" si="0"/>
        <v>2131.9615384615386</v>
      </c>
      <c r="F24" s="4">
        <f t="shared" si="1"/>
        <v>26.649519230769233</v>
      </c>
      <c r="G24" s="4">
        <f t="shared" si="2"/>
        <v>39.974278846153851</v>
      </c>
      <c r="H24" s="5">
        <f t="shared" si="4"/>
        <v>211.27738846153849</v>
      </c>
      <c r="I24" s="5">
        <f t="shared" si="5"/>
        <v>232.21497765807695</v>
      </c>
      <c r="J24" s="5">
        <f t="shared" si="6"/>
        <v>20.937589196538465</v>
      </c>
      <c r="K24" s="5">
        <f t="shared" si="7"/>
        <v>62.81276758961539</v>
      </c>
      <c r="L24" s="5">
        <f t="shared" si="8"/>
        <v>274.09015605115388</v>
      </c>
    </row>
    <row r="25" spans="1:12" x14ac:dyDescent="0.25">
      <c r="A25" t="s">
        <v>88</v>
      </c>
      <c r="B25" s="5" t="s">
        <v>8</v>
      </c>
      <c r="C25" s="13">
        <v>42275</v>
      </c>
      <c r="D25" s="5">
        <v>55431</v>
      </c>
      <c r="E25" s="17">
        <f t="shared" ref="E25" si="9">D25/26</f>
        <v>2131.9615384615386</v>
      </c>
      <c r="F25" s="4">
        <f t="shared" ref="F25" si="10">E25/80</f>
        <v>26.649519230769233</v>
      </c>
      <c r="G25" s="4">
        <f t="shared" ref="G25" si="11">F25*1.5</f>
        <v>39.974278846153851</v>
      </c>
      <c r="H25" s="5">
        <f t="shared" ref="H25" si="12">E25*9.91%</f>
        <v>211.27738846153849</v>
      </c>
      <c r="I25" s="5">
        <f t="shared" ref="I25" si="13">(H25*9.91%)+H25</f>
        <v>232.21497765807695</v>
      </c>
      <c r="J25" s="5">
        <f t="shared" si="6"/>
        <v>20.937589196538465</v>
      </c>
      <c r="K25" s="5">
        <f t="shared" si="7"/>
        <v>62.81276758961539</v>
      </c>
      <c r="L25" s="5">
        <f t="shared" si="8"/>
        <v>274.09015605115388</v>
      </c>
    </row>
    <row r="26" spans="1:12" x14ac:dyDescent="0.25">
      <c r="A26" t="s">
        <v>30</v>
      </c>
      <c r="B26" s="5" t="s">
        <v>64</v>
      </c>
      <c r="C26" s="14">
        <v>34968</v>
      </c>
      <c r="D26" s="5">
        <v>62530.3</v>
      </c>
      <c r="E26" s="17">
        <f t="shared" si="0"/>
        <v>2405.0115384615387</v>
      </c>
      <c r="F26" s="4">
        <f t="shared" si="1"/>
        <v>30.062644230769234</v>
      </c>
      <c r="G26" s="4">
        <f t="shared" si="2"/>
        <v>45.093966346153849</v>
      </c>
      <c r="K26" s="5"/>
      <c r="L26" s="5"/>
    </row>
    <row r="27" spans="1:12" x14ac:dyDescent="0.25">
      <c r="A27" t="s">
        <v>31</v>
      </c>
      <c r="B27" s="5" t="s">
        <v>65</v>
      </c>
      <c r="C27" s="14">
        <v>39856</v>
      </c>
      <c r="D27" s="5">
        <v>52316.08</v>
      </c>
      <c r="E27" s="17">
        <f t="shared" si="0"/>
        <v>2012.1569230769232</v>
      </c>
      <c r="F27" s="4">
        <f t="shared" si="1"/>
        <v>25.151961538461542</v>
      </c>
      <c r="G27" s="4">
        <f t="shared" si="2"/>
        <v>37.727942307692317</v>
      </c>
      <c r="K27" s="5"/>
      <c r="L27" s="5"/>
    </row>
    <row r="28" spans="1:12" x14ac:dyDescent="0.25">
      <c r="A28" t="s">
        <v>32</v>
      </c>
      <c r="B28" s="5" t="s">
        <v>66</v>
      </c>
      <c r="C28" s="14">
        <v>41579</v>
      </c>
      <c r="D28" s="5">
        <v>14.59</v>
      </c>
      <c r="F28" s="4">
        <v>14.59</v>
      </c>
    </row>
    <row r="29" spans="1:12" x14ac:dyDescent="0.25">
      <c r="B29" s="5"/>
      <c r="C29" s="12"/>
      <c r="D29" s="5"/>
    </row>
    <row r="30" spans="1:12" x14ac:dyDescent="0.25">
      <c r="B30" s="1"/>
      <c r="C30" s="1"/>
    </row>
    <row r="31" spans="1:12" x14ac:dyDescent="0.25">
      <c r="A31" s="2" t="s">
        <v>0</v>
      </c>
      <c r="B31" s="2"/>
      <c r="C31" s="2"/>
      <c r="D31" s="15">
        <v>2015</v>
      </c>
    </row>
    <row r="32" spans="1:12" x14ac:dyDescent="0.25">
      <c r="A32" s="9" t="s">
        <v>33</v>
      </c>
      <c r="B32" s="5"/>
      <c r="C32" s="5"/>
      <c r="D32" s="2" t="s">
        <v>1</v>
      </c>
    </row>
    <row r="33" spans="1:12" x14ac:dyDescent="0.25">
      <c r="A33" t="s">
        <v>34</v>
      </c>
      <c r="B33" s="5" t="s">
        <v>72</v>
      </c>
      <c r="C33" s="13">
        <v>36234</v>
      </c>
      <c r="D33" s="5">
        <v>106642.1</v>
      </c>
      <c r="E33" s="17">
        <f t="shared" ref="E33:E43" si="14">D33/26</f>
        <v>4101.6192307692309</v>
      </c>
      <c r="K33" s="5"/>
      <c r="L33" s="5"/>
    </row>
    <row r="34" spans="1:12" x14ac:dyDescent="0.25">
      <c r="A34" t="s">
        <v>35</v>
      </c>
      <c r="B34" s="5" t="s">
        <v>73</v>
      </c>
      <c r="C34" s="13">
        <v>34274</v>
      </c>
      <c r="D34" s="5">
        <v>62530.3</v>
      </c>
      <c r="E34" s="17">
        <f t="shared" si="14"/>
        <v>2405.0115384615387</v>
      </c>
      <c r="F34" s="4">
        <f t="shared" ref="F34:F35" si="15">E34/80</f>
        <v>30.062644230769234</v>
      </c>
      <c r="G34" s="4">
        <f t="shared" ref="G34:G35" si="16">F34*1.5</f>
        <v>45.093966346153849</v>
      </c>
      <c r="K34" s="5"/>
    </row>
    <row r="35" spans="1:12" x14ac:dyDescent="0.25">
      <c r="A35" s="6" t="s">
        <v>36</v>
      </c>
      <c r="B35" s="7" t="s">
        <v>74</v>
      </c>
      <c r="C35" s="20">
        <v>41106</v>
      </c>
      <c r="D35" s="5">
        <v>51163.92</v>
      </c>
      <c r="E35" s="17">
        <f t="shared" si="14"/>
        <v>1967.8430769230768</v>
      </c>
      <c r="F35" s="4">
        <f t="shared" si="15"/>
        <v>24.598038461538458</v>
      </c>
      <c r="G35" s="4">
        <f t="shared" si="16"/>
        <v>36.897057692307683</v>
      </c>
      <c r="K35" s="5"/>
    </row>
    <row r="36" spans="1:12" x14ac:dyDescent="0.25">
      <c r="A36" s="11"/>
      <c r="B36" s="10"/>
      <c r="C36" s="11"/>
      <c r="E36" s="17"/>
    </row>
    <row r="37" spans="1:12" x14ac:dyDescent="0.25">
      <c r="B37" s="1"/>
      <c r="C37" s="1"/>
      <c r="D37" s="15">
        <v>2015</v>
      </c>
      <c r="E37" s="17"/>
    </row>
    <row r="38" spans="1:12" x14ac:dyDescent="0.25">
      <c r="A38" s="9" t="s">
        <v>37</v>
      </c>
      <c r="B38" s="2"/>
      <c r="C38" s="2"/>
      <c r="D38" s="2" t="s">
        <v>1</v>
      </c>
      <c r="E38" s="17"/>
    </row>
    <row r="39" spans="1:12" x14ac:dyDescent="0.25">
      <c r="A39" t="s">
        <v>38</v>
      </c>
      <c r="B39" s="5" t="s">
        <v>75</v>
      </c>
      <c r="C39" s="13">
        <v>32672</v>
      </c>
      <c r="D39" s="5">
        <v>84093.81</v>
      </c>
      <c r="E39" s="17">
        <f t="shared" si="14"/>
        <v>3234.3773076923076</v>
      </c>
      <c r="F39" s="4">
        <f t="shared" ref="F39:F43" si="17">E39/80</f>
        <v>40.429716346153846</v>
      </c>
      <c r="G39" s="4">
        <f t="shared" ref="G39:G43" si="18">F39*1.5</f>
        <v>60.644574519230773</v>
      </c>
      <c r="K39" s="5"/>
      <c r="L39" s="5"/>
    </row>
    <row r="40" spans="1:12" x14ac:dyDescent="0.25">
      <c r="A40" t="s">
        <v>39</v>
      </c>
      <c r="B40" s="5" t="s">
        <v>76</v>
      </c>
      <c r="C40" s="13">
        <v>38640</v>
      </c>
      <c r="D40" s="5">
        <v>68731.64</v>
      </c>
      <c r="E40" s="17">
        <f t="shared" si="14"/>
        <v>2643.5246153846156</v>
      </c>
      <c r="F40" s="4">
        <f t="shared" si="17"/>
        <v>33.044057692307696</v>
      </c>
      <c r="G40" s="4">
        <f t="shared" si="18"/>
        <v>49.566086538461548</v>
      </c>
      <c r="K40" s="5"/>
      <c r="L40" s="5"/>
    </row>
    <row r="41" spans="1:12" x14ac:dyDescent="0.25">
      <c r="A41" t="s">
        <v>40</v>
      </c>
      <c r="B41" s="5" t="s">
        <v>76</v>
      </c>
      <c r="C41" s="13">
        <v>36913</v>
      </c>
      <c r="D41" s="5">
        <v>68731.64</v>
      </c>
      <c r="E41" s="17">
        <f t="shared" si="14"/>
        <v>2643.5246153846156</v>
      </c>
      <c r="F41" s="4">
        <f t="shared" si="17"/>
        <v>33.044057692307696</v>
      </c>
      <c r="G41" s="4">
        <f t="shared" si="18"/>
        <v>49.566086538461548</v>
      </c>
      <c r="K41" s="5"/>
      <c r="L41" s="5"/>
    </row>
    <row r="42" spans="1:12" x14ac:dyDescent="0.25">
      <c r="A42" t="s">
        <v>85</v>
      </c>
      <c r="B42" s="5" t="s">
        <v>86</v>
      </c>
      <c r="C42" s="13">
        <v>42023</v>
      </c>
      <c r="D42" s="5">
        <v>60000</v>
      </c>
      <c r="E42" s="17">
        <f t="shared" si="14"/>
        <v>2307.6923076923076</v>
      </c>
      <c r="F42" s="4">
        <f t="shared" si="17"/>
        <v>28.846153846153847</v>
      </c>
      <c r="G42" s="4">
        <f t="shared" si="18"/>
        <v>43.269230769230774</v>
      </c>
      <c r="K42" s="5"/>
      <c r="L42" s="5"/>
    </row>
    <row r="43" spans="1:12" x14ac:dyDescent="0.25">
      <c r="A43" t="s">
        <v>43</v>
      </c>
      <c r="B43" s="5" t="s">
        <v>78</v>
      </c>
      <c r="C43" s="13">
        <v>37377</v>
      </c>
      <c r="D43" s="5">
        <v>52307.48</v>
      </c>
      <c r="E43" s="17">
        <f t="shared" si="14"/>
        <v>2011.8261538461541</v>
      </c>
      <c r="F43" s="4">
        <f t="shared" si="17"/>
        <v>25.147826923076927</v>
      </c>
      <c r="G43" s="4">
        <f t="shared" si="18"/>
        <v>37.721740384615387</v>
      </c>
      <c r="K43" s="5"/>
      <c r="L43" s="5"/>
    </row>
    <row r="44" spans="1:12" x14ac:dyDescent="0.25">
      <c r="B44" s="5"/>
      <c r="C44" s="5"/>
      <c r="D44" s="5"/>
    </row>
    <row r="45" spans="1:12" x14ac:dyDescent="0.25">
      <c r="B45" s="1"/>
      <c r="C45" s="1"/>
      <c r="D45" s="15">
        <v>2015</v>
      </c>
    </row>
    <row r="46" spans="1:12" x14ac:dyDescent="0.25">
      <c r="A46" s="9" t="s">
        <v>44</v>
      </c>
      <c r="B46" s="2"/>
      <c r="C46" s="2"/>
      <c r="D46" s="2" t="s">
        <v>1</v>
      </c>
    </row>
    <row r="47" spans="1:12" x14ac:dyDescent="0.25">
      <c r="A47" t="s">
        <v>45</v>
      </c>
      <c r="B47" s="5" t="s">
        <v>79</v>
      </c>
      <c r="C47" s="13">
        <v>36682</v>
      </c>
      <c r="D47" s="5">
        <v>94623.49</v>
      </c>
      <c r="E47" s="17">
        <f t="shared" ref="E47:E49" si="19">D47/26</f>
        <v>3639.3650000000002</v>
      </c>
      <c r="K47" s="5"/>
    </row>
    <row r="48" spans="1:12" x14ac:dyDescent="0.25">
      <c r="A48" t="s">
        <v>46</v>
      </c>
      <c r="B48" s="5" t="s">
        <v>80</v>
      </c>
      <c r="C48" s="13">
        <v>38642</v>
      </c>
      <c r="D48" s="5">
        <v>85323.8</v>
      </c>
      <c r="E48" s="17">
        <f t="shared" si="19"/>
        <v>3281.6846153846154</v>
      </c>
      <c r="F48" s="4">
        <f t="shared" ref="F48:F49" si="20">E48/80</f>
        <v>41.021057692307693</v>
      </c>
      <c r="G48" s="4">
        <f t="shared" ref="G48:G49" si="21">F48*1.5</f>
        <v>61.531586538461539</v>
      </c>
      <c r="K48" s="5"/>
      <c r="L48" s="5"/>
    </row>
    <row r="49" spans="1:12" x14ac:dyDescent="0.25">
      <c r="A49" t="s">
        <v>41</v>
      </c>
      <c r="B49" s="5" t="s">
        <v>81</v>
      </c>
      <c r="C49" s="13">
        <v>39846</v>
      </c>
      <c r="D49" s="5">
        <v>69961.64</v>
      </c>
      <c r="E49" s="17">
        <f t="shared" si="19"/>
        <v>2690.8323076923075</v>
      </c>
      <c r="F49" s="4">
        <f t="shared" si="20"/>
        <v>33.635403846153842</v>
      </c>
      <c r="G49" s="4">
        <f t="shared" si="21"/>
        <v>50.45310576923076</v>
      </c>
      <c r="K49" s="5"/>
      <c r="L49" s="5"/>
    </row>
    <row r="50" spans="1:12" x14ac:dyDescent="0.25">
      <c r="B50" s="1"/>
      <c r="C50" s="1"/>
    </row>
    <row r="51" spans="1:12" x14ac:dyDescent="0.25">
      <c r="A51" s="9" t="s">
        <v>47</v>
      </c>
      <c r="B51" s="2"/>
      <c r="C51" s="2"/>
      <c r="D51" s="19">
        <v>2015</v>
      </c>
    </row>
    <row r="52" spans="1:12" x14ac:dyDescent="0.25">
      <c r="A52" t="s">
        <v>48</v>
      </c>
      <c r="B52" s="5"/>
      <c r="C52" s="5"/>
      <c r="D52" s="5">
        <v>14.59</v>
      </c>
    </row>
    <row r="53" spans="1:12" x14ac:dyDescent="0.25">
      <c r="A53" t="s">
        <v>49</v>
      </c>
      <c r="B53" s="5"/>
      <c r="C53" s="5"/>
      <c r="D53" s="5">
        <v>14.59</v>
      </c>
    </row>
    <row r="54" spans="1:12" x14ac:dyDescent="0.25">
      <c r="A54" t="s">
        <v>50</v>
      </c>
      <c r="B54" s="5"/>
      <c r="C54" s="5"/>
      <c r="D54" s="5">
        <v>14.59</v>
      </c>
    </row>
    <row r="55" spans="1:12" x14ac:dyDescent="0.25">
      <c r="A55" t="s">
        <v>51</v>
      </c>
      <c r="B55" s="5"/>
      <c r="C55" s="5"/>
      <c r="D55" s="5">
        <v>14.59</v>
      </c>
    </row>
    <row r="56" spans="1:12" x14ac:dyDescent="0.25">
      <c r="A56" t="s">
        <v>52</v>
      </c>
      <c r="B56" s="5"/>
      <c r="C56" s="5"/>
      <c r="D56" s="5">
        <v>14.59</v>
      </c>
    </row>
    <row r="57" spans="1:12" x14ac:dyDescent="0.25">
      <c r="A57" t="s">
        <v>41</v>
      </c>
      <c r="B57" s="5"/>
      <c r="C57" s="5"/>
      <c r="D57" s="5">
        <v>14.59</v>
      </c>
    </row>
    <row r="58" spans="1:12" x14ac:dyDescent="0.25">
      <c r="A58" t="s">
        <v>53</v>
      </c>
      <c r="B58" s="5"/>
      <c r="C58" s="5"/>
      <c r="D58" s="5">
        <v>19054.18</v>
      </c>
      <c r="E58" s="4">
        <f>D58/12</f>
        <v>1587.8483333333334</v>
      </c>
    </row>
    <row r="60" spans="1:12" x14ac:dyDescent="0.25">
      <c r="B60" s="1"/>
      <c r="C60" s="1"/>
    </row>
    <row r="61" spans="1:12" x14ac:dyDescent="0.25">
      <c r="A61" s="9" t="s">
        <v>54</v>
      </c>
      <c r="B61" s="2"/>
      <c r="C61" s="2"/>
    </row>
    <row r="62" spans="1:12" x14ac:dyDescent="0.25">
      <c r="A62" t="s">
        <v>55</v>
      </c>
      <c r="B62" s="5"/>
      <c r="C62" s="5"/>
      <c r="D62" s="5">
        <v>14.59</v>
      </c>
    </row>
    <row r="63" spans="1:12" x14ac:dyDescent="0.25">
      <c r="A63" t="s">
        <v>56</v>
      </c>
      <c r="B63" s="5"/>
      <c r="C63" s="5"/>
      <c r="D63" s="5">
        <v>14.59</v>
      </c>
    </row>
    <row r="64" spans="1:12" x14ac:dyDescent="0.25">
      <c r="A64" t="s">
        <v>67</v>
      </c>
      <c r="B64" s="5"/>
      <c r="C64" s="5"/>
      <c r="D64" s="5">
        <v>14.59</v>
      </c>
    </row>
    <row r="66" spans="1:4" x14ac:dyDescent="0.25">
      <c r="A66" s="11" t="s">
        <v>57</v>
      </c>
      <c r="B66" s="5" t="s">
        <v>82</v>
      </c>
      <c r="C66" s="1"/>
      <c r="D66" s="5">
        <v>19188</v>
      </c>
    </row>
    <row r="67" spans="1:4" x14ac:dyDescent="0.25">
      <c r="A67" s="11" t="s">
        <v>58</v>
      </c>
      <c r="B67" s="5" t="s">
        <v>83</v>
      </c>
      <c r="C67" s="12"/>
      <c r="D67" s="5">
        <v>30.75</v>
      </c>
    </row>
    <row r="68" spans="1:4" x14ac:dyDescent="0.25">
      <c r="A68" s="9"/>
      <c r="B68" s="2"/>
      <c r="C68" s="2"/>
    </row>
    <row r="70" spans="1:4" x14ac:dyDescent="0.25">
      <c r="B70" s="5"/>
      <c r="C70" s="5"/>
    </row>
  </sheetData>
  <printOptions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workbookViewId="0">
      <selection activeCell="K6" sqref="K6"/>
    </sheetView>
  </sheetViews>
  <sheetFormatPr defaultRowHeight="15" x14ac:dyDescent="0.25"/>
  <cols>
    <col min="1" max="1" width="21.140625" bestFit="1" customWidth="1"/>
    <col min="2" max="2" width="20.85546875" bestFit="1" customWidth="1"/>
    <col min="3" max="3" width="11.28515625" customWidth="1"/>
    <col min="4" max="4" width="12.7109375" bestFit="1" customWidth="1"/>
    <col min="5" max="5" width="14.28515625" hidden="1" customWidth="1"/>
    <col min="6" max="6" width="11.140625" style="4" bestFit="1" customWidth="1"/>
    <col min="7" max="8" width="9.140625" style="4"/>
    <col min="9" max="10" width="10.42578125" bestFit="1" customWidth="1"/>
  </cols>
  <sheetData>
    <row r="1" spans="1:11" x14ac:dyDescent="0.25">
      <c r="A1" s="1"/>
      <c r="B1" s="1"/>
      <c r="C1" s="1" t="s">
        <v>59</v>
      </c>
      <c r="D1" s="1">
        <v>2016</v>
      </c>
      <c r="E1" s="15">
        <v>2015</v>
      </c>
      <c r="F1" s="16" t="s">
        <v>61</v>
      </c>
      <c r="I1" s="15" t="s">
        <v>71</v>
      </c>
      <c r="J1" s="15" t="s">
        <v>63</v>
      </c>
      <c r="K1" t="s">
        <v>2</v>
      </c>
    </row>
    <row r="2" spans="1:11" x14ac:dyDescent="0.25">
      <c r="A2" s="2" t="s">
        <v>0</v>
      </c>
      <c r="B2" s="2" t="s">
        <v>3</v>
      </c>
      <c r="C2" s="2" t="s">
        <v>60</v>
      </c>
      <c r="D2" s="2" t="s">
        <v>1</v>
      </c>
      <c r="E2" s="2" t="s">
        <v>1</v>
      </c>
      <c r="F2" s="3" t="s">
        <v>1</v>
      </c>
      <c r="G2" s="3" t="s">
        <v>62</v>
      </c>
      <c r="H2" s="3" t="s">
        <v>63</v>
      </c>
      <c r="I2" s="3" t="s">
        <v>70</v>
      </c>
      <c r="J2" s="3" t="s">
        <v>70</v>
      </c>
      <c r="K2" s="3" t="s">
        <v>70</v>
      </c>
    </row>
    <row r="3" spans="1:11" x14ac:dyDescent="0.25">
      <c r="A3" t="s">
        <v>28</v>
      </c>
      <c r="B3" s="5" t="s">
        <v>29</v>
      </c>
      <c r="C3" s="13">
        <v>41154</v>
      </c>
      <c r="D3" s="21">
        <f>(E3*2.5%)+E3</f>
        <v>111504.96325</v>
      </c>
      <c r="E3" s="5">
        <v>108785.33</v>
      </c>
      <c r="F3" s="17">
        <f>D3/26</f>
        <v>4288.6524326923081</v>
      </c>
      <c r="G3" s="4">
        <f>F3/80</f>
        <v>53.60815540865385</v>
      </c>
      <c r="H3" s="3"/>
    </row>
    <row r="4" spans="1:11" x14ac:dyDescent="0.25">
      <c r="A4" t="s">
        <v>26</v>
      </c>
      <c r="B4" s="5" t="s">
        <v>27</v>
      </c>
      <c r="C4" s="13">
        <v>34975</v>
      </c>
      <c r="D4" s="21">
        <f>(E4*2.5%)+E4</f>
        <v>109308.15250000001</v>
      </c>
      <c r="E4" s="5">
        <v>106642.1</v>
      </c>
      <c r="F4" s="17">
        <f t="shared" ref="F4:F25" si="0">D4/26</f>
        <v>4204.159711538462</v>
      </c>
      <c r="G4" s="4">
        <f t="shared" ref="G4:G5" si="1">F4/80</f>
        <v>52.551996394230777</v>
      </c>
      <c r="H4" s="3"/>
    </row>
    <row r="5" spans="1:11" x14ac:dyDescent="0.25">
      <c r="A5" t="s">
        <v>6</v>
      </c>
      <c r="B5" s="5" t="s">
        <v>27</v>
      </c>
      <c r="C5" s="13">
        <v>33241</v>
      </c>
      <c r="D5" s="21">
        <f>(E5*2.5%)+E5</f>
        <v>109308.15250000001</v>
      </c>
      <c r="E5" s="5">
        <v>106642.1</v>
      </c>
      <c r="F5" s="17">
        <f t="shared" si="0"/>
        <v>4204.159711538462</v>
      </c>
      <c r="G5" s="4">
        <f t="shared" si="1"/>
        <v>52.551996394230777</v>
      </c>
      <c r="I5" s="5"/>
      <c r="J5" s="5"/>
      <c r="K5" s="5"/>
    </row>
    <row r="6" spans="1:11" x14ac:dyDescent="0.25">
      <c r="A6" t="s">
        <v>12</v>
      </c>
      <c r="B6" s="5" t="s">
        <v>5</v>
      </c>
      <c r="C6" s="13">
        <v>35598</v>
      </c>
      <c r="D6" s="4">
        <v>98172</v>
      </c>
      <c r="E6" s="5">
        <v>95997</v>
      </c>
      <c r="F6" s="17">
        <f t="shared" si="0"/>
        <v>3775.8461538461538</v>
      </c>
      <c r="G6" s="4">
        <f t="shared" ref="G6:G25" si="2">F6/80</f>
        <v>47.198076923076925</v>
      </c>
      <c r="H6" s="4">
        <f t="shared" ref="H6:H25" si="3">G6*1.5</f>
        <v>70.797115384615381</v>
      </c>
      <c r="I6" s="5">
        <f>F6*9.91%</f>
        <v>374.18635384615385</v>
      </c>
      <c r="J6" s="5">
        <f t="shared" ref="J6:J23" si="4">(I6*9.91%)+I6</f>
        <v>411.26822151230772</v>
      </c>
      <c r="K6" s="5">
        <f>H6+J6</f>
        <v>482.0653368969231</v>
      </c>
    </row>
    <row r="7" spans="1:11" x14ac:dyDescent="0.25">
      <c r="A7" s="6" t="s">
        <v>13</v>
      </c>
      <c r="B7" s="8" t="s">
        <v>5</v>
      </c>
      <c r="C7" s="14">
        <v>35708</v>
      </c>
      <c r="D7" s="4">
        <v>98172</v>
      </c>
      <c r="E7" s="5">
        <v>95997</v>
      </c>
      <c r="F7" s="17">
        <f t="shared" si="0"/>
        <v>3775.8461538461538</v>
      </c>
      <c r="G7" s="4">
        <f t="shared" si="2"/>
        <v>47.198076923076925</v>
      </c>
      <c r="H7" s="4">
        <f t="shared" si="3"/>
        <v>70.797115384615381</v>
      </c>
      <c r="I7" s="5">
        <f t="shared" ref="I7:I23" si="5">F7*9.91%</f>
        <v>374.18635384615385</v>
      </c>
      <c r="J7" s="5">
        <f t="shared" si="4"/>
        <v>411.26822151230772</v>
      </c>
      <c r="K7" s="5">
        <f t="shared" ref="K7:K23" si="6">H7+J7</f>
        <v>482.0653368969231</v>
      </c>
    </row>
    <row r="8" spans="1:11" x14ac:dyDescent="0.25">
      <c r="A8" t="s">
        <v>9</v>
      </c>
      <c r="B8" s="5" t="s">
        <v>5</v>
      </c>
      <c r="C8" s="13">
        <v>34689</v>
      </c>
      <c r="D8" s="4">
        <v>98172</v>
      </c>
      <c r="E8" s="5">
        <v>95997</v>
      </c>
      <c r="F8" s="17">
        <f t="shared" si="0"/>
        <v>3775.8461538461538</v>
      </c>
      <c r="G8" s="4">
        <f>F8/80</f>
        <v>47.198076923076925</v>
      </c>
      <c r="H8" s="4">
        <f>G8*1.5</f>
        <v>70.797115384615381</v>
      </c>
      <c r="I8" s="5">
        <f t="shared" si="5"/>
        <v>374.18635384615385</v>
      </c>
      <c r="J8" s="5">
        <f t="shared" si="4"/>
        <v>411.26822151230772</v>
      </c>
      <c r="K8" s="5">
        <f t="shared" si="6"/>
        <v>482.0653368969231</v>
      </c>
    </row>
    <row r="9" spans="1:11" x14ac:dyDescent="0.25">
      <c r="A9" t="s">
        <v>15</v>
      </c>
      <c r="B9" s="5" t="s">
        <v>5</v>
      </c>
      <c r="C9" s="13">
        <v>38544</v>
      </c>
      <c r="D9" s="4">
        <v>98172</v>
      </c>
      <c r="E9" s="5">
        <v>95997</v>
      </c>
      <c r="F9" s="17">
        <f t="shared" si="0"/>
        <v>3775.8461538461538</v>
      </c>
      <c r="G9" s="4">
        <f>F9/80</f>
        <v>47.198076923076925</v>
      </c>
      <c r="H9" s="4">
        <f>G9*1.5</f>
        <v>70.797115384615381</v>
      </c>
      <c r="I9" s="5">
        <f t="shared" si="5"/>
        <v>374.18635384615385</v>
      </c>
      <c r="J9" s="5">
        <f t="shared" si="4"/>
        <v>411.26822151230772</v>
      </c>
      <c r="K9" s="5">
        <f t="shared" si="6"/>
        <v>482.0653368969231</v>
      </c>
    </row>
    <row r="10" spans="1:11" x14ac:dyDescent="0.25">
      <c r="A10" t="s">
        <v>18</v>
      </c>
      <c r="B10" s="5" t="s">
        <v>5</v>
      </c>
      <c r="C10" s="13">
        <v>39131</v>
      </c>
      <c r="D10" s="21">
        <v>98172</v>
      </c>
      <c r="E10" s="5">
        <v>84456</v>
      </c>
      <c r="F10" s="17">
        <f>D10/26</f>
        <v>3775.8461538461538</v>
      </c>
      <c r="G10" s="4">
        <f>F10/80</f>
        <v>47.198076923076925</v>
      </c>
      <c r="H10" s="4">
        <f>G10*1.5</f>
        <v>70.797115384615381</v>
      </c>
      <c r="I10" s="5">
        <f>F10*9.91%</f>
        <v>374.18635384615385</v>
      </c>
      <c r="J10" s="5">
        <f>(I10*9.91%)+I10</f>
        <v>411.26822151230772</v>
      </c>
      <c r="K10" s="5">
        <f t="shared" si="6"/>
        <v>482.0653368969231</v>
      </c>
    </row>
    <row r="11" spans="1:11" x14ac:dyDescent="0.25">
      <c r="A11" t="s">
        <v>7</v>
      </c>
      <c r="B11" s="5" t="s">
        <v>8</v>
      </c>
      <c r="C11" s="13">
        <v>33515</v>
      </c>
      <c r="D11" s="21">
        <v>89172</v>
      </c>
      <c r="E11" s="5">
        <v>86997</v>
      </c>
      <c r="F11" s="17">
        <f t="shared" si="0"/>
        <v>3429.6923076923076</v>
      </c>
      <c r="G11" s="4">
        <f>F11/80</f>
        <v>42.871153846153845</v>
      </c>
      <c r="H11" s="4">
        <f>G11*1.5</f>
        <v>64.306730769230768</v>
      </c>
      <c r="I11" s="5">
        <f t="shared" si="5"/>
        <v>339.88250769230768</v>
      </c>
      <c r="J11" s="5">
        <f t="shared" si="4"/>
        <v>373.56486420461539</v>
      </c>
      <c r="K11" s="5">
        <f t="shared" si="6"/>
        <v>437.87159497384619</v>
      </c>
    </row>
    <row r="12" spans="1:11" x14ac:dyDescent="0.25">
      <c r="A12" t="s">
        <v>10</v>
      </c>
      <c r="B12" s="5" t="s">
        <v>8</v>
      </c>
      <c r="C12" s="13">
        <v>33973</v>
      </c>
      <c r="D12" s="21">
        <v>89172</v>
      </c>
      <c r="E12" s="5">
        <v>86997</v>
      </c>
      <c r="F12" s="17">
        <f t="shared" si="0"/>
        <v>3429.6923076923076</v>
      </c>
      <c r="G12" s="4">
        <f t="shared" si="2"/>
        <v>42.871153846153845</v>
      </c>
      <c r="H12" s="4">
        <f t="shared" si="3"/>
        <v>64.306730769230768</v>
      </c>
      <c r="I12" s="5">
        <f t="shared" si="5"/>
        <v>339.88250769230768</v>
      </c>
      <c r="J12" s="5">
        <f t="shared" si="4"/>
        <v>373.56486420461539</v>
      </c>
      <c r="K12" s="5">
        <f t="shared" si="6"/>
        <v>437.87159497384619</v>
      </c>
    </row>
    <row r="13" spans="1:11" x14ac:dyDescent="0.25">
      <c r="A13" t="s">
        <v>11</v>
      </c>
      <c r="B13" s="5" t="s">
        <v>8</v>
      </c>
      <c r="C13" s="13">
        <v>35584</v>
      </c>
      <c r="D13" s="21">
        <v>89172</v>
      </c>
      <c r="E13" s="5">
        <v>86997</v>
      </c>
      <c r="F13" s="17">
        <f t="shared" si="0"/>
        <v>3429.6923076923076</v>
      </c>
      <c r="G13" s="4">
        <f t="shared" si="2"/>
        <v>42.871153846153845</v>
      </c>
      <c r="H13" s="4">
        <f t="shared" si="3"/>
        <v>64.306730769230768</v>
      </c>
      <c r="I13" s="5">
        <f t="shared" si="5"/>
        <v>339.88250769230768</v>
      </c>
      <c r="J13" s="5">
        <f t="shared" si="4"/>
        <v>373.56486420461539</v>
      </c>
      <c r="K13" s="5">
        <f t="shared" si="6"/>
        <v>437.87159497384619</v>
      </c>
    </row>
    <row r="14" spans="1:11" x14ac:dyDescent="0.25">
      <c r="A14" t="s">
        <v>14</v>
      </c>
      <c r="B14" s="5" t="s">
        <v>8</v>
      </c>
      <c r="C14" s="13">
        <v>38007</v>
      </c>
      <c r="D14" s="21">
        <v>89172</v>
      </c>
      <c r="E14" s="5">
        <v>84456</v>
      </c>
      <c r="F14" s="17">
        <f t="shared" si="0"/>
        <v>3429.6923076923076</v>
      </c>
      <c r="G14" s="4">
        <f t="shared" si="2"/>
        <v>42.871153846153845</v>
      </c>
      <c r="H14" s="4">
        <f t="shared" si="3"/>
        <v>64.306730769230768</v>
      </c>
      <c r="I14" s="5">
        <f t="shared" si="5"/>
        <v>339.88250769230768</v>
      </c>
      <c r="J14" s="5">
        <f t="shared" si="4"/>
        <v>373.56486420461539</v>
      </c>
      <c r="K14" s="5">
        <f t="shared" si="6"/>
        <v>437.87159497384619</v>
      </c>
    </row>
    <row r="15" spans="1:11" x14ac:dyDescent="0.25">
      <c r="A15" t="s">
        <v>16</v>
      </c>
      <c r="B15" s="5" t="s">
        <v>8</v>
      </c>
      <c r="C15" s="13">
        <v>38544</v>
      </c>
      <c r="D15" s="21">
        <v>86567</v>
      </c>
      <c r="E15" s="5">
        <v>84456</v>
      </c>
      <c r="F15" s="17">
        <f t="shared" si="0"/>
        <v>3329.5</v>
      </c>
      <c r="G15" s="4">
        <f t="shared" si="2"/>
        <v>41.618749999999999</v>
      </c>
      <c r="H15" s="4">
        <f t="shared" si="3"/>
        <v>62.428124999999994</v>
      </c>
      <c r="I15" s="5">
        <f t="shared" si="5"/>
        <v>329.95345000000003</v>
      </c>
      <c r="J15" s="5">
        <f t="shared" si="4"/>
        <v>362.65183689500003</v>
      </c>
      <c r="K15" s="5">
        <f t="shared" si="6"/>
        <v>425.079961895</v>
      </c>
    </row>
    <row r="16" spans="1:11" x14ac:dyDescent="0.25">
      <c r="A16" t="s">
        <v>17</v>
      </c>
      <c r="B16" s="5" t="s">
        <v>8</v>
      </c>
      <c r="C16" s="13">
        <v>39090</v>
      </c>
      <c r="D16" s="21">
        <v>86567</v>
      </c>
      <c r="E16" s="5">
        <v>84456</v>
      </c>
      <c r="F16" s="17">
        <f t="shared" si="0"/>
        <v>3329.5</v>
      </c>
      <c r="G16" s="4">
        <f t="shared" si="2"/>
        <v>41.618749999999999</v>
      </c>
      <c r="H16" s="4">
        <f t="shared" si="3"/>
        <v>62.428124999999994</v>
      </c>
      <c r="I16" s="5">
        <f t="shared" si="5"/>
        <v>329.95345000000003</v>
      </c>
      <c r="J16" s="5">
        <f t="shared" si="4"/>
        <v>362.65183689500003</v>
      </c>
      <c r="K16" s="5">
        <f t="shared" si="6"/>
        <v>425.079961895</v>
      </c>
    </row>
    <row r="17" spans="1:11" x14ac:dyDescent="0.25">
      <c r="A17" t="s">
        <v>19</v>
      </c>
      <c r="B17" s="5" t="s">
        <v>8</v>
      </c>
      <c r="C17" s="13">
        <v>39629</v>
      </c>
      <c r="D17" s="21">
        <v>86567</v>
      </c>
      <c r="E17" s="5">
        <v>81204</v>
      </c>
      <c r="F17" s="17">
        <f t="shared" si="0"/>
        <v>3329.5</v>
      </c>
      <c r="G17" s="4">
        <f t="shared" si="2"/>
        <v>41.618749999999999</v>
      </c>
      <c r="H17" s="4">
        <f t="shared" si="3"/>
        <v>62.428124999999994</v>
      </c>
      <c r="I17" s="5">
        <f t="shared" si="5"/>
        <v>329.95345000000003</v>
      </c>
      <c r="J17" s="5">
        <f t="shared" si="4"/>
        <v>362.65183689500003</v>
      </c>
      <c r="K17" s="5">
        <f t="shared" si="6"/>
        <v>425.079961895</v>
      </c>
    </row>
    <row r="18" spans="1:11" x14ac:dyDescent="0.25">
      <c r="A18" t="s">
        <v>20</v>
      </c>
      <c r="B18" s="5" t="s">
        <v>8</v>
      </c>
      <c r="C18" s="13">
        <v>39341</v>
      </c>
      <c r="D18" s="21">
        <v>86567</v>
      </c>
      <c r="E18" s="5">
        <v>84456</v>
      </c>
      <c r="F18" s="17">
        <f t="shared" si="0"/>
        <v>3329.5</v>
      </c>
      <c r="G18" s="4">
        <f t="shared" si="2"/>
        <v>41.618749999999999</v>
      </c>
      <c r="H18" s="4">
        <f t="shared" si="3"/>
        <v>62.428124999999994</v>
      </c>
      <c r="I18" s="5">
        <f t="shared" si="5"/>
        <v>329.95345000000003</v>
      </c>
      <c r="J18" s="5">
        <f t="shared" si="4"/>
        <v>362.65183689500003</v>
      </c>
      <c r="K18" s="5">
        <f t="shared" si="6"/>
        <v>425.079961895</v>
      </c>
    </row>
    <row r="19" spans="1:11" x14ac:dyDescent="0.25">
      <c r="A19" t="s">
        <v>21</v>
      </c>
      <c r="B19" s="5" t="s">
        <v>8</v>
      </c>
      <c r="C19" s="13">
        <v>39705</v>
      </c>
      <c r="D19" s="21">
        <v>86567</v>
      </c>
      <c r="E19" s="5">
        <v>81204</v>
      </c>
      <c r="F19" s="17">
        <f t="shared" si="0"/>
        <v>3329.5</v>
      </c>
      <c r="G19" s="4">
        <f t="shared" si="2"/>
        <v>41.618749999999999</v>
      </c>
      <c r="H19" s="4">
        <f t="shared" si="3"/>
        <v>62.428124999999994</v>
      </c>
      <c r="I19" s="5">
        <f t="shared" si="5"/>
        <v>329.95345000000003</v>
      </c>
      <c r="J19" s="5">
        <f t="shared" si="4"/>
        <v>362.65183689500003</v>
      </c>
      <c r="K19" s="5">
        <f t="shared" si="6"/>
        <v>425.079961895</v>
      </c>
    </row>
    <row r="20" spans="1:11" x14ac:dyDescent="0.25">
      <c r="A20" t="s">
        <v>23</v>
      </c>
      <c r="B20" s="5" t="s">
        <v>8</v>
      </c>
      <c r="C20" s="13">
        <v>41555</v>
      </c>
      <c r="D20" s="21">
        <v>75127</v>
      </c>
      <c r="E20" s="5">
        <v>68425</v>
      </c>
      <c r="F20" s="17">
        <f t="shared" si="0"/>
        <v>2889.5</v>
      </c>
      <c r="G20" s="4">
        <f t="shared" si="2"/>
        <v>36.118749999999999</v>
      </c>
      <c r="H20" s="4">
        <f t="shared" si="3"/>
        <v>54.178124999999994</v>
      </c>
      <c r="I20" s="5">
        <f t="shared" si="5"/>
        <v>286.34945000000005</v>
      </c>
      <c r="J20" s="5">
        <f t="shared" si="4"/>
        <v>314.72668049500004</v>
      </c>
      <c r="K20" s="5">
        <f t="shared" si="6"/>
        <v>368.90480549500001</v>
      </c>
    </row>
    <row r="21" spans="1:11" x14ac:dyDescent="0.25">
      <c r="A21" t="s">
        <v>84</v>
      </c>
      <c r="B21" s="5" t="s">
        <v>8</v>
      </c>
      <c r="C21" s="13">
        <v>41981</v>
      </c>
      <c r="D21" s="21">
        <v>70136</v>
      </c>
      <c r="E21" s="5">
        <v>63525</v>
      </c>
      <c r="F21" s="17">
        <f t="shared" si="0"/>
        <v>2697.5384615384614</v>
      </c>
      <c r="G21" s="4">
        <f t="shared" si="2"/>
        <v>33.719230769230769</v>
      </c>
      <c r="H21" s="4">
        <f t="shared" si="3"/>
        <v>50.578846153846158</v>
      </c>
      <c r="I21" s="5">
        <f t="shared" si="5"/>
        <v>267.32606153846154</v>
      </c>
      <c r="J21" s="5">
        <f t="shared" si="4"/>
        <v>293.81807423692311</v>
      </c>
      <c r="K21" s="5">
        <f t="shared" si="6"/>
        <v>344.39692039076925</v>
      </c>
    </row>
    <row r="22" spans="1:11" x14ac:dyDescent="0.25">
      <c r="A22" t="s">
        <v>87</v>
      </c>
      <c r="B22" s="5" t="s">
        <v>8</v>
      </c>
      <c r="C22" s="13">
        <v>42186</v>
      </c>
      <c r="D22" s="21">
        <v>65113</v>
      </c>
      <c r="E22" s="5">
        <v>55431</v>
      </c>
      <c r="F22" s="17">
        <f t="shared" si="0"/>
        <v>2504.3461538461538</v>
      </c>
      <c r="G22" s="4">
        <f t="shared" si="2"/>
        <v>31.304326923076921</v>
      </c>
      <c r="H22" s="4">
        <f t="shared" si="3"/>
        <v>46.956490384615378</v>
      </c>
      <c r="I22" s="5">
        <f t="shared" si="5"/>
        <v>248.18070384615388</v>
      </c>
      <c r="J22" s="5">
        <f t="shared" si="4"/>
        <v>272.77541159730771</v>
      </c>
      <c r="K22" s="5">
        <f t="shared" si="6"/>
        <v>319.7319019819231</v>
      </c>
    </row>
    <row r="23" spans="1:11" x14ac:dyDescent="0.25">
      <c r="A23" t="s">
        <v>88</v>
      </c>
      <c r="B23" s="5" t="s">
        <v>8</v>
      </c>
      <c r="C23" s="13">
        <v>42275</v>
      </c>
      <c r="D23" s="21">
        <v>65113</v>
      </c>
      <c r="E23" s="5">
        <v>55431</v>
      </c>
      <c r="F23" s="17">
        <f t="shared" si="0"/>
        <v>2504.3461538461538</v>
      </c>
      <c r="G23" s="4">
        <f t="shared" si="2"/>
        <v>31.304326923076921</v>
      </c>
      <c r="H23" s="4">
        <f t="shared" si="3"/>
        <v>46.956490384615378</v>
      </c>
      <c r="I23" s="5">
        <f t="shared" si="5"/>
        <v>248.18070384615388</v>
      </c>
      <c r="J23" s="5">
        <f t="shared" si="4"/>
        <v>272.77541159730771</v>
      </c>
      <c r="K23" s="5">
        <f t="shared" si="6"/>
        <v>319.7319019819231</v>
      </c>
    </row>
    <row r="24" spans="1:11" x14ac:dyDescent="0.25">
      <c r="A24" t="s">
        <v>30</v>
      </c>
      <c r="B24" s="5" t="s">
        <v>64</v>
      </c>
      <c r="C24" s="14">
        <v>34968</v>
      </c>
      <c r="D24" s="21">
        <f>(E24*2.5%)+E24</f>
        <v>64093.557500000003</v>
      </c>
      <c r="E24" s="5">
        <v>62530.3</v>
      </c>
      <c r="F24" s="17">
        <f t="shared" si="0"/>
        <v>2465.136826923077</v>
      </c>
      <c r="G24" s="4">
        <f t="shared" si="2"/>
        <v>30.814210336538462</v>
      </c>
      <c r="H24" s="4">
        <f t="shared" si="3"/>
        <v>46.221315504807691</v>
      </c>
      <c r="K24" s="5"/>
    </row>
    <row r="25" spans="1:11" x14ac:dyDescent="0.25">
      <c r="A25" t="s">
        <v>31</v>
      </c>
      <c r="B25" s="5" t="s">
        <v>65</v>
      </c>
      <c r="C25" s="14">
        <v>39856</v>
      </c>
      <c r="D25" s="21">
        <f>(E25*2.5%)+E25</f>
        <v>53623.982000000004</v>
      </c>
      <c r="E25" s="5">
        <v>52316.08</v>
      </c>
      <c r="F25" s="17">
        <f t="shared" si="0"/>
        <v>2062.4608461538464</v>
      </c>
      <c r="G25" s="4">
        <f t="shared" si="2"/>
        <v>25.780760576923079</v>
      </c>
      <c r="H25" s="4">
        <f t="shared" si="3"/>
        <v>38.671140865384615</v>
      </c>
      <c r="K25" s="5"/>
    </row>
    <row r="26" spans="1:11" x14ac:dyDescent="0.25">
      <c r="A26" t="s">
        <v>32</v>
      </c>
      <c r="B26" s="5" t="s">
        <v>66</v>
      </c>
      <c r="C26" s="14">
        <v>41579</v>
      </c>
      <c r="D26" s="21">
        <v>18</v>
      </c>
      <c r="E26" s="5">
        <v>18</v>
      </c>
      <c r="G26" s="4">
        <v>18</v>
      </c>
    </row>
    <row r="27" spans="1:11" x14ac:dyDescent="0.25">
      <c r="B27" s="5"/>
      <c r="C27" s="12"/>
      <c r="D27" s="12"/>
      <c r="E27" s="5"/>
    </row>
    <row r="28" spans="1:11" x14ac:dyDescent="0.25">
      <c r="A28" s="2" t="s">
        <v>0</v>
      </c>
      <c r="B28" s="2"/>
      <c r="C28" s="2"/>
      <c r="D28" s="1">
        <v>2016</v>
      </c>
      <c r="E28" s="15">
        <v>2015</v>
      </c>
    </row>
    <row r="29" spans="1:11" x14ac:dyDescent="0.25">
      <c r="A29" s="9" t="s">
        <v>33</v>
      </c>
      <c r="B29" s="5"/>
      <c r="C29" s="5"/>
      <c r="D29" s="2" t="s">
        <v>1</v>
      </c>
      <c r="E29" s="2" t="s">
        <v>1</v>
      </c>
    </row>
    <row r="30" spans="1:11" x14ac:dyDescent="0.25">
      <c r="A30" t="s">
        <v>34</v>
      </c>
      <c r="B30" s="5" t="s">
        <v>72</v>
      </c>
      <c r="C30" s="13">
        <v>36234</v>
      </c>
      <c r="D30" s="21">
        <f>(E30*2.5%)+E30</f>
        <v>109308.15250000001</v>
      </c>
      <c r="E30" s="5">
        <v>106642.1</v>
      </c>
      <c r="F30" s="17">
        <f t="shared" ref="F30:F32" si="7">D30/26</f>
        <v>4204.159711538462</v>
      </c>
      <c r="G30" s="4">
        <f>F30/80</f>
        <v>52.551996394230777</v>
      </c>
      <c r="K30" s="5"/>
    </row>
    <row r="31" spans="1:11" x14ac:dyDescent="0.25">
      <c r="A31" t="s">
        <v>35</v>
      </c>
      <c r="B31" s="5" t="s">
        <v>73</v>
      </c>
      <c r="C31" s="13">
        <v>34274</v>
      </c>
      <c r="D31" s="21">
        <f>(E31*2.5%)+E31</f>
        <v>64093.557500000003</v>
      </c>
      <c r="E31" s="5">
        <v>62530.3</v>
      </c>
      <c r="F31" s="17">
        <f t="shared" si="7"/>
        <v>2465.136826923077</v>
      </c>
      <c r="G31" s="4">
        <f>F31/80</f>
        <v>30.814210336538462</v>
      </c>
      <c r="H31" s="4">
        <f t="shared" ref="H31:H32" si="8">G31*1.5</f>
        <v>46.221315504807691</v>
      </c>
    </row>
    <row r="32" spans="1:11" x14ac:dyDescent="0.25">
      <c r="A32" s="6" t="s">
        <v>36</v>
      </c>
      <c r="B32" s="7" t="s">
        <v>74</v>
      </c>
      <c r="C32" s="20">
        <v>41106</v>
      </c>
      <c r="D32" s="21">
        <f>(E32*2.5%)+E32</f>
        <v>52443.017999999996</v>
      </c>
      <c r="E32" s="5">
        <v>51163.92</v>
      </c>
      <c r="F32" s="17">
        <f t="shared" si="7"/>
        <v>2017.0391538461538</v>
      </c>
      <c r="G32" s="4">
        <f t="shared" ref="G32" si="9">F32/80</f>
        <v>25.212989423076923</v>
      </c>
      <c r="H32" s="4">
        <f t="shared" si="8"/>
        <v>37.819484134615386</v>
      </c>
    </row>
    <row r="33" spans="1:11" x14ac:dyDescent="0.25">
      <c r="B33" s="1"/>
      <c r="C33" s="1"/>
      <c r="D33" s="1">
        <v>2016</v>
      </c>
      <c r="E33" s="15">
        <v>2015</v>
      </c>
      <c r="F33" s="17"/>
    </row>
    <row r="34" spans="1:11" x14ac:dyDescent="0.25">
      <c r="A34" s="9" t="s">
        <v>37</v>
      </c>
      <c r="B34" s="2"/>
      <c r="C34" s="2"/>
      <c r="D34" s="2" t="s">
        <v>1</v>
      </c>
      <c r="E34" s="2" t="s">
        <v>1</v>
      </c>
      <c r="F34" s="17"/>
    </row>
    <row r="35" spans="1:11" x14ac:dyDescent="0.25">
      <c r="A35" t="s">
        <v>38</v>
      </c>
      <c r="B35" s="5" t="s">
        <v>75</v>
      </c>
      <c r="C35" s="13">
        <v>32672</v>
      </c>
      <c r="D35" s="21">
        <f>(E35*2.5%)+E35</f>
        <v>86196.155249999996</v>
      </c>
      <c r="E35" s="5">
        <v>84093.81</v>
      </c>
      <c r="F35" s="17">
        <f t="shared" ref="F35:F39" si="10">D35/26</f>
        <v>3315.2367403846151</v>
      </c>
      <c r="G35" s="4">
        <f t="shared" ref="G35:G39" si="11">F35/80</f>
        <v>41.440459254807692</v>
      </c>
      <c r="H35" s="4">
        <f t="shared" ref="H35:H39" si="12">G35*1.5</f>
        <v>62.160688882211538</v>
      </c>
      <c r="K35" s="5"/>
    </row>
    <row r="36" spans="1:11" x14ac:dyDescent="0.25">
      <c r="A36" t="s">
        <v>39</v>
      </c>
      <c r="B36" s="5" t="s">
        <v>76</v>
      </c>
      <c r="C36" s="13">
        <v>38640</v>
      </c>
      <c r="D36" s="21">
        <f>(E36*2.5%)+E36</f>
        <v>70449.930999999997</v>
      </c>
      <c r="E36" s="5">
        <v>68731.64</v>
      </c>
      <c r="F36" s="17">
        <f t="shared" si="10"/>
        <v>2709.6127307692304</v>
      </c>
      <c r="G36" s="4">
        <f t="shared" si="11"/>
        <v>33.870159134615378</v>
      </c>
      <c r="H36" s="4">
        <f t="shared" si="12"/>
        <v>50.805238701923066</v>
      </c>
      <c r="K36" s="5"/>
    </row>
    <row r="37" spans="1:11" x14ac:dyDescent="0.25">
      <c r="A37" t="s">
        <v>40</v>
      </c>
      <c r="B37" s="5" t="s">
        <v>76</v>
      </c>
      <c r="C37" s="13">
        <v>36913</v>
      </c>
      <c r="D37" s="21">
        <f>(E37*2.5%)+E37</f>
        <v>70449.930999999997</v>
      </c>
      <c r="E37" s="5">
        <v>68731.64</v>
      </c>
      <c r="F37" s="17">
        <f t="shared" si="10"/>
        <v>2709.6127307692304</v>
      </c>
      <c r="G37" s="4">
        <f t="shared" si="11"/>
        <v>33.870159134615378</v>
      </c>
      <c r="H37" s="4">
        <f t="shared" si="12"/>
        <v>50.805238701923066</v>
      </c>
      <c r="K37" s="5"/>
    </row>
    <row r="38" spans="1:11" x14ac:dyDescent="0.25">
      <c r="A38" t="s">
        <v>85</v>
      </c>
      <c r="B38" s="5" t="s">
        <v>86</v>
      </c>
      <c r="C38" s="13">
        <v>42023</v>
      </c>
      <c r="D38" s="21">
        <v>65500</v>
      </c>
      <c r="E38" s="5">
        <v>60000</v>
      </c>
      <c r="F38" s="17">
        <f t="shared" si="10"/>
        <v>2519.2307692307691</v>
      </c>
      <c r="G38" s="4">
        <f t="shared" si="11"/>
        <v>31.490384615384613</v>
      </c>
      <c r="H38" s="4">
        <f t="shared" si="12"/>
        <v>47.23557692307692</v>
      </c>
      <c r="K38" s="5"/>
    </row>
    <row r="39" spans="1:11" x14ac:dyDescent="0.25">
      <c r="A39" t="s">
        <v>43</v>
      </c>
      <c r="B39" s="5" t="s">
        <v>78</v>
      </c>
      <c r="C39" s="13">
        <v>37377</v>
      </c>
      <c r="D39" s="21">
        <f>(E39*2.5%)+E39</f>
        <v>53615.167000000001</v>
      </c>
      <c r="E39" s="5">
        <v>52307.48</v>
      </c>
      <c r="F39" s="17">
        <f t="shared" si="10"/>
        <v>2062.1218076923078</v>
      </c>
      <c r="G39" s="4">
        <f t="shared" si="11"/>
        <v>25.776522596153846</v>
      </c>
      <c r="H39" s="4">
        <f t="shared" si="12"/>
        <v>38.664783894230766</v>
      </c>
      <c r="K39" s="5"/>
    </row>
    <row r="40" spans="1:11" x14ac:dyDescent="0.25">
      <c r="B40" s="5"/>
      <c r="C40" s="5"/>
      <c r="D40" s="21"/>
      <c r="E40" s="5"/>
    </row>
    <row r="41" spans="1:11" x14ac:dyDescent="0.25">
      <c r="B41" s="1"/>
      <c r="C41" s="1"/>
      <c r="D41" s="1">
        <v>2016</v>
      </c>
      <c r="E41" s="15">
        <v>2015</v>
      </c>
    </row>
    <row r="42" spans="1:11" x14ac:dyDescent="0.25">
      <c r="A42" s="9" t="s">
        <v>44</v>
      </c>
      <c r="B42" s="2"/>
      <c r="C42" s="2"/>
      <c r="D42" s="2" t="s">
        <v>1</v>
      </c>
      <c r="E42" s="2" t="s">
        <v>1</v>
      </c>
    </row>
    <row r="43" spans="1:11" x14ac:dyDescent="0.25">
      <c r="A43" t="s">
        <v>45</v>
      </c>
      <c r="B43" s="5" t="s">
        <v>79</v>
      </c>
      <c r="C43" s="13">
        <v>36682</v>
      </c>
      <c r="D43" s="21">
        <f>(E43*2.5%)+E43</f>
        <v>96989.077250000002</v>
      </c>
      <c r="E43" s="5">
        <v>94623.49</v>
      </c>
      <c r="F43" s="17">
        <f t="shared" ref="F43:F45" si="13">D43/26</f>
        <v>3730.3491250000002</v>
      </c>
      <c r="G43" s="4">
        <f t="shared" ref="G43:G45" si="14">F43/80</f>
        <v>46.629364062500002</v>
      </c>
    </row>
    <row r="44" spans="1:11" x14ac:dyDescent="0.25">
      <c r="A44" t="s">
        <v>46</v>
      </c>
      <c r="B44" s="5" t="s">
        <v>80</v>
      </c>
      <c r="C44" s="13">
        <v>38642</v>
      </c>
      <c r="D44" s="21">
        <f>(E44*2.5%)+E44</f>
        <v>87456.895000000004</v>
      </c>
      <c r="E44" s="5">
        <v>85323.8</v>
      </c>
      <c r="F44" s="17">
        <f t="shared" si="13"/>
        <v>3363.7267307692309</v>
      </c>
      <c r="G44" s="4">
        <f t="shared" si="14"/>
        <v>42.046584134615387</v>
      </c>
      <c r="H44" s="4">
        <f t="shared" ref="H44:H45" si="15">G44*1.5</f>
        <v>63.06987620192308</v>
      </c>
      <c r="K44" s="5"/>
    </row>
    <row r="45" spans="1:11" x14ac:dyDescent="0.25">
      <c r="A45" t="s">
        <v>41</v>
      </c>
      <c r="B45" s="5" t="s">
        <v>81</v>
      </c>
      <c r="C45" s="13">
        <v>39846</v>
      </c>
      <c r="D45" s="21">
        <f>(E45*2.5%)+E45</f>
        <v>71710.680999999997</v>
      </c>
      <c r="E45" s="5">
        <v>69961.64</v>
      </c>
      <c r="F45" s="17">
        <f t="shared" si="13"/>
        <v>2758.1031153846152</v>
      </c>
      <c r="G45" s="4">
        <f t="shared" si="14"/>
        <v>34.47628894230769</v>
      </c>
      <c r="H45" s="4">
        <f t="shared" si="15"/>
        <v>51.714433413461535</v>
      </c>
      <c r="K45" s="5"/>
    </row>
    <row r="46" spans="1:11" x14ac:dyDescent="0.25">
      <c r="B46" s="1"/>
      <c r="C46" s="1"/>
      <c r="D46" s="1"/>
    </row>
    <row r="47" spans="1:11" x14ac:dyDescent="0.25">
      <c r="A47" s="9" t="s">
        <v>47</v>
      </c>
      <c r="B47" s="2"/>
      <c r="C47" s="2"/>
      <c r="D47" s="2">
        <v>2016</v>
      </c>
      <c r="E47" s="19">
        <v>2015</v>
      </c>
    </row>
    <row r="48" spans="1:11" x14ac:dyDescent="0.25">
      <c r="A48" t="s">
        <v>48</v>
      </c>
      <c r="B48" s="5"/>
      <c r="C48" s="5"/>
      <c r="D48" s="21">
        <f t="shared" ref="D48:D54" si="16">(E48*2.5%)+E48</f>
        <v>14.954750000000001</v>
      </c>
      <c r="E48" s="5">
        <v>14.59</v>
      </c>
    </row>
    <row r="49" spans="1:6" x14ac:dyDescent="0.25">
      <c r="A49" t="s">
        <v>49</v>
      </c>
      <c r="B49" s="5"/>
      <c r="C49" s="5"/>
      <c r="D49" s="21">
        <f t="shared" si="16"/>
        <v>14.954750000000001</v>
      </c>
      <c r="E49" s="5">
        <v>14.59</v>
      </c>
    </row>
    <row r="50" spans="1:6" x14ac:dyDescent="0.25">
      <c r="A50" t="s">
        <v>50</v>
      </c>
      <c r="B50" s="5"/>
      <c r="C50" s="5"/>
      <c r="D50" s="21">
        <f t="shared" si="16"/>
        <v>14.954750000000001</v>
      </c>
      <c r="E50" s="5">
        <v>14.59</v>
      </c>
    </row>
    <row r="51" spans="1:6" x14ac:dyDescent="0.25">
      <c r="A51" t="s">
        <v>51</v>
      </c>
      <c r="B51" s="5"/>
      <c r="C51" s="5"/>
      <c r="D51" s="21">
        <f t="shared" si="16"/>
        <v>14.954750000000001</v>
      </c>
      <c r="E51" s="5">
        <v>14.59</v>
      </c>
    </row>
    <row r="52" spans="1:6" x14ac:dyDescent="0.25">
      <c r="A52" t="s">
        <v>52</v>
      </c>
      <c r="B52" s="5"/>
      <c r="C52" s="5"/>
      <c r="D52" s="21">
        <f t="shared" si="16"/>
        <v>14.954750000000001</v>
      </c>
      <c r="E52" s="5">
        <v>14.59</v>
      </c>
    </row>
    <row r="53" spans="1:6" x14ac:dyDescent="0.25">
      <c r="A53" t="s">
        <v>41</v>
      </c>
      <c r="B53" s="5"/>
      <c r="C53" s="5"/>
      <c r="D53" s="21">
        <f t="shared" si="16"/>
        <v>14.954750000000001</v>
      </c>
      <c r="E53" s="5">
        <v>14.59</v>
      </c>
    </row>
    <row r="54" spans="1:6" x14ac:dyDescent="0.25">
      <c r="A54" t="s">
        <v>53</v>
      </c>
      <c r="B54" s="5"/>
      <c r="C54" s="5"/>
      <c r="D54" s="21">
        <f t="shared" si="16"/>
        <v>19530.534500000002</v>
      </c>
      <c r="E54" s="5">
        <v>19054.18</v>
      </c>
      <c r="F54" s="4">
        <f>D54/12</f>
        <v>1627.5445416666669</v>
      </c>
    </row>
    <row r="56" spans="1:6" x14ac:dyDescent="0.25">
      <c r="B56" s="1"/>
      <c r="C56" s="1"/>
      <c r="D56" s="1"/>
    </row>
    <row r="57" spans="1:6" x14ac:dyDescent="0.25">
      <c r="A57" s="9" t="s">
        <v>54</v>
      </c>
      <c r="B57" s="2"/>
      <c r="C57" s="2"/>
      <c r="D57" s="2">
        <v>2016</v>
      </c>
      <c r="E57" s="19">
        <v>2015</v>
      </c>
    </row>
    <row r="58" spans="1:6" x14ac:dyDescent="0.25">
      <c r="A58" t="s">
        <v>90</v>
      </c>
      <c r="B58" s="5"/>
      <c r="C58" s="5"/>
      <c r="D58" s="21">
        <f>(E58*2.5%)+E58</f>
        <v>14.954750000000001</v>
      </c>
      <c r="E58" s="5">
        <v>14.59</v>
      </c>
    </row>
    <row r="59" spans="1:6" x14ac:dyDescent="0.25">
      <c r="A59" t="s">
        <v>56</v>
      </c>
      <c r="B59" s="5"/>
      <c r="C59" s="5"/>
      <c r="D59" s="21">
        <f>(E59*2.5%)+E59</f>
        <v>14.954750000000001</v>
      </c>
      <c r="E59" s="5">
        <v>14.59</v>
      </c>
    </row>
    <row r="60" spans="1:6" x14ac:dyDescent="0.25">
      <c r="B60" s="5"/>
      <c r="C60" s="5"/>
      <c r="D60" s="21"/>
      <c r="E60" s="5"/>
    </row>
    <row r="62" spans="1:6" x14ac:dyDescent="0.25">
      <c r="A62" s="11" t="s">
        <v>57</v>
      </c>
      <c r="B62" s="23" t="s">
        <v>82</v>
      </c>
      <c r="C62" s="1"/>
      <c r="D62" s="21">
        <v>21761.88</v>
      </c>
      <c r="E62" s="5">
        <v>19188</v>
      </c>
      <c r="F62" s="4">
        <f>D62/26</f>
        <v>836.99538461538464</v>
      </c>
    </row>
    <row r="63" spans="1:6" x14ac:dyDescent="0.25">
      <c r="A63" s="11" t="s">
        <v>58</v>
      </c>
      <c r="B63" s="23" t="s">
        <v>83</v>
      </c>
      <c r="C63" s="12"/>
      <c r="D63" s="21">
        <v>18010</v>
      </c>
      <c r="E63" s="5"/>
      <c r="F63" s="4">
        <f t="shared" ref="F63:F64" si="17">D63/26</f>
        <v>692.69230769230774</v>
      </c>
    </row>
    <row r="64" spans="1:6" x14ac:dyDescent="0.25">
      <c r="A64" s="11" t="s">
        <v>24</v>
      </c>
      <c r="B64" s="5" t="s">
        <v>89</v>
      </c>
      <c r="C64" s="1"/>
      <c r="D64" s="17">
        <v>18010</v>
      </c>
      <c r="E64" s="22"/>
      <c r="F64" s="4">
        <f t="shared" si="17"/>
        <v>692.69230769230774</v>
      </c>
    </row>
    <row r="66" spans="2:4" x14ac:dyDescent="0.25">
      <c r="B66" s="5"/>
      <c r="C66" s="5"/>
      <c r="D66" s="5"/>
    </row>
  </sheetData>
  <pageMargins left="0.4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opLeftCell="A10" workbookViewId="0">
      <selection activeCell="C8" sqref="C8"/>
    </sheetView>
  </sheetViews>
  <sheetFormatPr defaultRowHeight="15" x14ac:dyDescent="0.25"/>
  <cols>
    <col min="1" max="1" width="21.140625" bestFit="1" customWidth="1"/>
    <col min="2" max="2" width="20.85546875" bestFit="1" customWidth="1"/>
    <col min="3" max="3" width="11.28515625" customWidth="1"/>
    <col min="4" max="4" width="12.7109375" bestFit="1" customWidth="1"/>
    <col min="5" max="5" width="14.28515625" hidden="1" customWidth="1"/>
    <col min="6" max="7" width="11.5703125" style="4" bestFit="1" customWidth="1"/>
    <col min="8" max="8" width="9.140625" style="4"/>
    <col min="9" max="9" width="10.42578125" bestFit="1" customWidth="1"/>
    <col min="10" max="10" width="10.42578125" style="28" bestFit="1" customWidth="1"/>
  </cols>
  <sheetData>
    <row r="1" spans="1:13" x14ac:dyDescent="0.25">
      <c r="A1" s="1"/>
      <c r="B1" s="1"/>
      <c r="C1" s="1" t="s">
        <v>59</v>
      </c>
      <c r="D1" s="1">
        <v>2017</v>
      </c>
      <c r="E1" s="15">
        <v>2015</v>
      </c>
      <c r="F1" s="16" t="s">
        <v>61</v>
      </c>
      <c r="I1" s="15" t="s">
        <v>71</v>
      </c>
      <c r="J1" s="26" t="s">
        <v>2</v>
      </c>
    </row>
    <row r="2" spans="1:13" x14ac:dyDescent="0.25">
      <c r="A2" s="2" t="s">
        <v>0</v>
      </c>
      <c r="B2" s="2" t="s">
        <v>3</v>
      </c>
      <c r="C2" s="2" t="s">
        <v>60</v>
      </c>
      <c r="D2" s="2" t="s">
        <v>1</v>
      </c>
      <c r="E2" s="2" t="s">
        <v>1</v>
      </c>
      <c r="F2" s="3" t="s">
        <v>1</v>
      </c>
      <c r="G2" s="3" t="s">
        <v>62</v>
      </c>
      <c r="H2" s="3" t="s">
        <v>63</v>
      </c>
      <c r="I2" s="3" t="s">
        <v>70</v>
      </c>
      <c r="J2" s="27" t="s">
        <v>70</v>
      </c>
      <c r="K2" s="3"/>
      <c r="M2" s="3" t="s">
        <v>100</v>
      </c>
    </row>
    <row r="3" spans="1:13" x14ac:dyDescent="0.25">
      <c r="A3" t="s">
        <v>28</v>
      </c>
      <c r="B3" s="5" t="s">
        <v>29</v>
      </c>
      <c r="C3" s="13">
        <v>41154</v>
      </c>
      <c r="D3" s="4">
        <v>114292.58</v>
      </c>
      <c r="E3" s="5">
        <v>108785.33</v>
      </c>
      <c r="F3" s="17">
        <f>D3/26</f>
        <v>4395.8684615384618</v>
      </c>
      <c r="G3" s="4">
        <f>F3/80</f>
        <v>54.948355769230773</v>
      </c>
      <c r="H3" s="3"/>
    </row>
    <row r="4" spans="1:13" x14ac:dyDescent="0.25">
      <c r="A4" t="s">
        <v>26</v>
      </c>
      <c r="B4" s="5" t="s">
        <v>27</v>
      </c>
      <c r="C4" s="13">
        <v>34975</v>
      </c>
      <c r="D4" s="4">
        <v>112040.86</v>
      </c>
      <c r="E4" s="5">
        <v>106642.1</v>
      </c>
      <c r="F4" s="17">
        <f t="shared" ref="F4:F27" si="0">D4/26</f>
        <v>4309.2638461538463</v>
      </c>
      <c r="G4" s="4">
        <f t="shared" ref="G4:G27" si="1">F4/80</f>
        <v>53.865798076923078</v>
      </c>
      <c r="H4" s="3"/>
      <c r="I4" s="5">
        <f t="shared" ref="I4:I5" si="2">F4*9.91%</f>
        <v>427.0480471538462</v>
      </c>
    </row>
    <row r="5" spans="1:13" x14ac:dyDescent="0.25">
      <c r="A5" t="s">
        <v>6</v>
      </c>
      <c r="B5" s="5" t="s">
        <v>27</v>
      </c>
      <c r="C5" s="13">
        <v>33241</v>
      </c>
      <c r="D5" s="4">
        <v>112040.86</v>
      </c>
      <c r="E5" s="5">
        <v>106642.1</v>
      </c>
      <c r="F5" s="17">
        <f t="shared" si="0"/>
        <v>4309.2638461538463</v>
      </c>
      <c r="G5" s="4">
        <f t="shared" si="1"/>
        <v>53.865798076923078</v>
      </c>
      <c r="I5" s="5">
        <f t="shared" si="2"/>
        <v>427.0480471538462</v>
      </c>
      <c r="J5" s="29"/>
      <c r="K5" s="5"/>
    </row>
    <row r="6" spans="1:13" x14ac:dyDescent="0.25">
      <c r="A6" t="s">
        <v>12</v>
      </c>
      <c r="B6" s="5" t="s">
        <v>5</v>
      </c>
      <c r="C6" s="13">
        <v>35598</v>
      </c>
      <c r="D6" s="4">
        <v>100410</v>
      </c>
      <c r="E6" s="5">
        <v>95997</v>
      </c>
      <c r="F6" s="17">
        <f t="shared" si="0"/>
        <v>3861.9230769230771</v>
      </c>
      <c r="G6" s="4">
        <f t="shared" si="1"/>
        <v>48.274038461538467</v>
      </c>
      <c r="H6" s="4">
        <f t="shared" ref="H6:H27" si="3">G6*1.5</f>
        <v>72.411057692307708</v>
      </c>
      <c r="I6" s="5">
        <f>F6*9.91%</f>
        <v>382.71657692307696</v>
      </c>
      <c r="J6" s="29">
        <f t="shared" ref="J6:J25" si="4">(I6*9.91%)+I6</f>
        <v>420.64378969615387</v>
      </c>
      <c r="K6" s="5">
        <f>J6-I6</f>
        <v>37.927212773076917</v>
      </c>
      <c r="L6" s="5">
        <f>K6/2</f>
        <v>18.963606386538459</v>
      </c>
      <c r="M6" s="5">
        <f>J6+L6</f>
        <v>439.60739608269233</v>
      </c>
    </row>
    <row r="7" spans="1:13" x14ac:dyDescent="0.25">
      <c r="A7" s="6" t="s">
        <v>13</v>
      </c>
      <c r="B7" s="8" t="s">
        <v>5</v>
      </c>
      <c r="C7" s="14">
        <v>35708</v>
      </c>
      <c r="D7" s="4">
        <v>100410</v>
      </c>
      <c r="E7" s="5">
        <v>95997</v>
      </c>
      <c r="F7" s="17">
        <f t="shared" si="0"/>
        <v>3861.9230769230771</v>
      </c>
      <c r="G7" s="4">
        <f t="shared" si="1"/>
        <v>48.274038461538467</v>
      </c>
      <c r="H7" s="4">
        <f t="shared" si="3"/>
        <v>72.411057692307708</v>
      </c>
      <c r="I7" s="5">
        <f t="shared" ref="I7:I25" si="5">F7*9.91%</f>
        <v>382.71657692307696</v>
      </c>
      <c r="J7" s="29">
        <f t="shared" si="4"/>
        <v>420.64378969615387</v>
      </c>
      <c r="K7" s="5">
        <f t="shared" ref="K7:K25" si="6">J7-I7</f>
        <v>37.927212773076917</v>
      </c>
      <c r="L7" s="5">
        <f t="shared" ref="L7:L25" si="7">K7/2</f>
        <v>18.963606386538459</v>
      </c>
      <c r="M7" s="5">
        <f t="shared" ref="M7:M25" si="8">J7+L7</f>
        <v>439.60739608269233</v>
      </c>
    </row>
    <row r="8" spans="1:13" x14ac:dyDescent="0.25">
      <c r="A8" t="s">
        <v>9</v>
      </c>
      <c r="B8" s="5" t="s">
        <v>5</v>
      </c>
      <c r="C8" s="13">
        <v>34689</v>
      </c>
      <c r="D8" s="4">
        <v>100410</v>
      </c>
      <c r="E8" s="5">
        <v>95997</v>
      </c>
      <c r="F8" s="17">
        <f t="shared" si="0"/>
        <v>3861.9230769230771</v>
      </c>
      <c r="G8" s="4">
        <f>F8/80</f>
        <v>48.274038461538467</v>
      </c>
      <c r="H8" s="4">
        <f>G8*1.5</f>
        <v>72.411057692307708</v>
      </c>
      <c r="I8" s="5">
        <f t="shared" si="5"/>
        <v>382.71657692307696</v>
      </c>
      <c r="J8" s="29">
        <f t="shared" si="4"/>
        <v>420.64378969615387</v>
      </c>
      <c r="K8" s="5">
        <f t="shared" si="6"/>
        <v>37.927212773076917</v>
      </c>
      <c r="L8" s="5">
        <f t="shared" si="7"/>
        <v>18.963606386538459</v>
      </c>
      <c r="M8" s="5">
        <f t="shared" si="8"/>
        <v>439.60739608269233</v>
      </c>
    </row>
    <row r="9" spans="1:13" x14ac:dyDescent="0.25">
      <c r="A9" t="s">
        <v>15</v>
      </c>
      <c r="B9" s="5" t="s">
        <v>5</v>
      </c>
      <c r="C9" s="13">
        <v>38544</v>
      </c>
      <c r="D9" s="4">
        <v>100410</v>
      </c>
      <c r="E9" s="5">
        <v>95997</v>
      </c>
      <c r="F9" s="17">
        <f t="shared" si="0"/>
        <v>3861.9230769230771</v>
      </c>
      <c r="G9" s="4">
        <f>F9/80</f>
        <v>48.274038461538467</v>
      </c>
      <c r="H9" s="4">
        <f>G9*1.5</f>
        <v>72.411057692307708</v>
      </c>
      <c r="I9" s="5">
        <f t="shared" si="5"/>
        <v>382.71657692307696</v>
      </c>
      <c r="J9" s="29">
        <f t="shared" si="4"/>
        <v>420.64378969615387</v>
      </c>
      <c r="K9" s="5">
        <f t="shared" si="6"/>
        <v>37.927212773076917</v>
      </c>
      <c r="L9" s="5">
        <f t="shared" si="7"/>
        <v>18.963606386538459</v>
      </c>
      <c r="M9" s="5">
        <f t="shared" si="8"/>
        <v>439.60739608269233</v>
      </c>
    </row>
    <row r="10" spans="1:13" x14ac:dyDescent="0.25">
      <c r="A10" t="s">
        <v>18</v>
      </c>
      <c r="B10" s="5" t="s">
        <v>5</v>
      </c>
      <c r="C10" s="13">
        <v>39131</v>
      </c>
      <c r="D10" s="21">
        <v>100410</v>
      </c>
      <c r="E10" s="5">
        <v>84456</v>
      </c>
      <c r="F10" s="17">
        <f>D10/26</f>
        <v>3861.9230769230771</v>
      </c>
      <c r="G10" s="4">
        <f>F10/80</f>
        <v>48.274038461538467</v>
      </c>
      <c r="H10" s="4">
        <f>G10*1.5</f>
        <v>72.411057692307708</v>
      </c>
      <c r="I10" s="5">
        <f>F10*9.91%</f>
        <v>382.71657692307696</v>
      </c>
      <c r="J10" s="29">
        <f>(I10*9.91%)+I10</f>
        <v>420.64378969615387</v>
      </c>
      <c r="K10" s="5">
        <f t="shared" si="6"/>
        <v>37.927212773076917</v>
      </c>
      <c r="L10" s="5">
        <f t="shared" si="7"/>
        <v>18.963606386538459</v>
      </c>
      <c r="M10" s="5">
        <f t="shared" si="8"/>
        <v>439.60739608269233</v>
      </c>
    </row>
    <row r="11" spans="1:13" x14ac:dyDescent="0.25">
      <c r="A11" t="s">
        <v>17</v>
      </c>
      <c r="B11" s="5" t="s">
        <v>5</v>
      </c>
      <c r="C11" s="13">
        <v>39090</v>
      </c>
      <c r="D11" s="21">
        <v>100410</v>
      </c>
      <c r="E11" s="5">
        <v>84456</v>
      </c>
      <c r="F11" s="17">
        <f>D11/26</f>
        <v>3861.9230769230771</v>
      </c>
      <c r="G11" s="4">
        <f>F11/80</f>
        <v>48.274038461538467</v>
      </c>
      <c r="H11" s="4">
        <f>G11*1.5</f>
        <v>72.411057692307708</v>
      </c>
      <c r="I11" s="5">
        <f>F11*9.91%</f>
        <v>382.71657692307696</v>
      </c>
      <c r="J11" s="29">
        <f>(I11*9.91%)+I11</f>
        <v>420.64378969615387</v>
      </c>
      <c r="K11" s="5">
        <f t="shared" si="6"/>
        <v>37.927212773076917</v>
      </c>
      <c r="L11" s="5">
        <f t="shared" si="7"/>
        <v>18.963606386538459</v>
      </c>
      <c r="M11" s="5">
        <f t="shared" si="8"/>
        <v>439.60739608269233</v>
      </c>
    </row>
    <row r="12" spans="1:13" x14ac:dyDescent="0.25">
      <c r="A12" t="s">
        <v>7</v>
      </c>
      <c r="B12" s="5" t="s">
        <v>8</v>
      </c>
      <c r="C12" s="13">
        <v>33515</v>
      </c>
      <c r="D12" s="21">
        <v>91401</v>
      </c>
      <c r="E12" s="5">
        <v>86997</v>
      </c>
      <c r="F12" s="17">
        <f t="shared" si="0"/>
        <v>3515.4230769230771</v>
      </c>
      <c r="G12" s="4">
        <f>F12/80</f>
        <v>43.942788461538463</v>
      </c>
      <c r="H12" s="4">
        <f>G12*1.5</f>
        <v>65.914182692307691</v>
      </c>
      <c r="I12" s="5">
        <f t="shared" si="5"/>
        <v>348.37842692307697</v>
      </c>
      <c r="J12" s="29">
        <f t="shared" si="4"/>
        <v>382.90272903115391</v>
      </c>
      <c r="K12" s="5">
        <f t="shared" si="6"/>
        <v>34.524302108076938</v>
      </c>
      <c r="L12" s="5">
        <f t="shared" si="7"/>
        <v>17.262151054038469</v>
      </c>
      <c r="M12" s="5">
        <f t="shared" si="8"/>
        <v>400.16488008519241</v>
      </c>
    </row>
    <row r="13" spans="1:13" x14ac:dyDescent="0.25">
      <c r="A13" t="s">
        <v>10</v>
      </c>
      <c r="B13" s="5" t="s">
        <v>8</v>
      </c>
      <c r="C13" s="13">
        <v>33973</v>
      </c>
      <c r="D13" s="21">
        <v>91401</v>
      </c>
      <c r="E13" s="5">
        <v>86997</v>
      </c>
      <c r="F13" s="17">
        <f t="shared" si="0"/>
        <v>3515.4230769230771</v>
      </c>
      <c r="G13" s="4">
        <f t="shared" si="1"/>
        <v>43.942788461538463</v>
      </c>
      <c r="H13" s="4">
        <f t="shared" si="3"/>
        <v>65.914182692307691</v>
      </c>
      <c r="I13" s="5">
        <f t="shared" si="5"/>
        <v>348.37842692307697</v>
      </c>
      <c r="J13" s="29">
        <f t="shared" si="4"/>
        <v>382.90272903115391</v>
      </c>
      <c r="K13" s="5">
        <f t="shared" si="6"/>
        <v>34.524302108076938</v>
      </c>
      <c r="L13" s="5">
        <f t="shared" si="7"/>
        <v>17.262151054038469</v>
      </c>
      <c r="M13" s="5">
        <f t="shared" si="8"/>
        <v>400.16488008519241</v>
      </c>
    </row>
    <row r="14" spans="1:13" x14ac:dyDescent="0.25">
      <c r="A14" t="s">
        <v>11</v>
      </c>
      <c r="B14" s="5" t="s">
        <v>8</v>
      </c>
      <c r="C14" s="13">
        <v>35584</v>
      </c>
      <c r="D14" s="21">
        <v>91401</v>
      </c>
      <c r="E14" s="5">
        <v>86997</v>
      </c>
      <c r="F14" s="17">
        <f t="shared" si="0"/>
        <v>3515.4230769230771</v>
      </c>
      <c r="G14" s="4">
        <f t="shared" si="1"/>
        <v>43.942788461538463</v>
      </c>
      <c r="H14" s="4">
        <f t="shared" si="3"/>
        <v>65.914182692307691</v>
      </c>
      <c r="I14" s="5">
        <f t="shared" si="5"/>
        <v>348.37842692307697</v>
      </c>
      <c r="J14" s="29">
        <f t="shared" si="4"/>
        <v>382.90272903115391</v>
      </c>
      <c r="K14" s="5">
        <f t="shared" si="6"/>
        <v>34.524302108076938</v>
      </c>
      <c r="L14" s="5">
        <f t="shared" si="7"/>
        <v>17.262151054038469</v>
      </c>
      <c r="M14" s="5">
        <f t="shared" si="8"/>
        <v>400.16488008519241</v>
      </c>
    </row>
    <row r="15" spans="1:13" x14ac:dyDescent="0.25">
      <c r="A15" t="s">
        <v>14</v>
      </c>
      <c r="B15" s="5" t="s">
        <v>8</v>
      </c>
      <c r="C15" s="13">
        <v>38007</v>
      </c>
      <c r="D15" s="21">
        <v>91401</v>
      </c>
      <c r="E15" s="5">
        <v>84456</v>
      </c>
      <c r="F15" s="17">
        <f t="shared" si="0"/>
        <v>3515.4230769230771</v>
      </c>
      <c r="G15" s="4">
        <f t="shared" si="1"/>
        <v>43.942788461538463</v>
      </c>
      <c r="H15" s="4">
        <f t="shared" si="3"/>
        <v>65.914182692307691</v>
      </c>
      <c r="I15" s="5">
        <f t="shared" si="5"/>
        <v>348.37842692307697</v>
      </c>
      <c r="J15" s="29">
        <f t="shared" si="4"/>
        <v>382.90272903115391</v>
      </c>
      <c r="K15" s="5">
        <f t="shared" si="6"/>
        <v>34.524302108076938</v>
      </c>
      <c r="L15" s="5">
        <f t="shared" si="7"/>
        <v>17.262151054038469</v>
      </c>
      <c r="M15" s="5">
        <f t="shared" si="8"/>
        <v>400.16488008519241</v>
      </c>
    </row>
    <row r="16" spans="1:13" x14ac:dyDescent="0.25">
      <c r="A16" t="s">
        <v>16</v>
      </c>
      <c r="B16" s="5" t="s">
        <v>8</v>
      </c>
      <c r="C16" s="13">
        <v>38544</v>
      </c>
      <c r="D16" s="21">
        <v>91401</v>
      </c>
      <c r="E16" s="5">
        <v>84456</v>
      </c>
      <c r="F16" s="17">
        <f t="shared" si="0"/>
        <v>3515.4230769230771</v>
      </c>
      <c r="G16" s="4">
        <f t="shared" si="1"/>
        <v>43.942788461538463</v>
      </c>
      <c r="H16" s="4">
        <f t="shared" si="3"/>
        <v>65.914182692307691</v>
      </c>
      <c r="I16" s="5">
        <f t="shared" si="5"/>
        <v>348.37842692307697</v>
      </c>
      <c r="J16" s="29">
        <f t="shared" si="4"/>
        <v>382.90272903115391</v>
      </c>
      <c r="K16" s="5">
        <f t="shared" si="6"/>
        <v>34.524302108076938</v>
      </c>
      <c r="L16" s="5">
        <f t="shared" si="7"/>
        <v>17.262151054038469</v>
      </c>
      <c r="M16" s="5">
        <f t="shared" si="8"/>
        <v>400.16488008519241</v>
      </c>
    </row>
    <row r="17" spans="1:13" x14ac:dyDescent="0.25">
      <c r="A17" t="s">
        <v>19</v>
      </c>
      <c r="B17" s="5" t="s">
        <v>8</v>
      </c>
      <c r="C17" s="13">
        <v>39629</v>
      </c>
      <c r="D17" s="21">
        <v>88731</v>
      </c>
      <c r="E17" s="5">
        <v>81204</v>
      </c>
      <c r="F17" s="17">
        <f t="shared" si="0"/>
        <v>3412.7307692307691</v>
      </c>
      <c r="G17" s="4">
        <f t="shared" si="1"/>
        <v>42.659134615384616</v>
      </c>
      <c r="H17" s="4">
        <f t="shared" si="3"/>
        <v>63.988701923076924</v>
      </c>
      <c r="I17" s="5">
        <f t="shared" si="5"/>
        <v>338.20161923076921</v>
      </c>
      <c r="J17" s="29">
        <f t="shared" si="4"/>
        <v>371.71739969653845</v>
      </c>
      <c r="K17" s="5">
        <f t="shared" si="6"/>
        <v>33.51578046576924</v>
      </c>
      <c r="L17" s="5">
        <f t="shared" si="7"/>
        <v>16.75789023288462</v>
      </c>
      <c r="M17" s="5">
        <f t="shared" si="8"/>
        <v>388.47528992942307</v>
      </c>
    </row>
    <row r="18" spans="1:13" x14ac:dyDescent="0.25">
      <c r="A18" t="s">
        <v>20</v>
      </c>
      <c r="B18" s="5" t="s">
        <v>8</v>
      </c>
      <c r="C18" s="13">
        <v>39341</v>
      </c>
      <c r="D18" s="21">
        <v>88731</v>
      </c>
      <c r="E18" s="5">
        <v>84456</v>
      </c>
      <c r="F18" s="17">
        <f t="shared" si="0"/>
        <v>3412.7307692307691</v>
      </c>
      <c r="G18" s="4">
        <f t="shared" si="1"/>
        <v>42.659134615384616</v>
      </c>
      <c r="H18" s="4">
        <f t="shared" si="3"/>
        <v>63.988701923076924</v>
      </c>
      <c r="I18" s="5">
        <f t="shared" si="5"/>
        <v>338.20161923076921</v>
      </c>
      <c r="J18" s="29">
        <f t="shared" si="4"/>
        <v>371.71739969653845</v>
      </c>
      <c r="K18" s="5">
        <f t="shared" si="6"/>
        <v>33.51578046576924</v>
      </c>
      <c r="L18" s="5">
        <f t="shared" si="7"/>
        <v>16.75789023288462</v>
      </c>
      <c r="M18" s="5">
        <f t="shared" si="8"/>
        <v>388.47528992942307</v>
      </c>
    </row>
    <row r="19" spans="1:13" x14ac:dyDescent="0.25">
      <c r="A19" t="s">
        <v>21</v>
      </c>
      <c r="B19" s="5" t="s">
        <v>8</v>
      </c>
      <c r="C19" s="13">
        <v>39705</v>
      </c>
      <c r="D19" s="21">
        <v>88731</v>
      </c>
      <c r="E19" s="5">
        <v>81204</v>
      </c>
      <c r="F19" s="17">
        <f t="shared" si="0"/>
        <v>3412.7307692307691</v>
      </c>
      <c r="G19" s="4">
        <f t="shared" si="1"/>
        <v>42.659134615384616</v>
      </c>
      <c r="H19" s="4">
        <f t="shared" si="3"/>
        <v>63.988701923076924</v>
      </c>
      <c r="I19" s="5">
        <f t="shared" si="5"/>
        <v>338.20161923076921</v>
      </c>
      <c r="J19" s="29">
        <f t="shared" si="4"/>
        <v>371.71739969653845</v>
      </c>
      <c r="K19" s="5">
        <f t="shared" si="6"/>
        <v>33.51578046576924</v>
      </c>
      <c r="L19" s="5">
        <f t="shared" si="7"/>
        <v>16.75789023288462</v>
      </c>
      <c r="M19" s="5">
        <f t="shared" si="8"/>
        <v>388.47528992942307</v>
      </c>
    </row>
    <row r="20" spans="1:13" x14ac:dyDescent="0.25">
      <c r="A20" t="s">
        <v>23</v>
      </c>
      <c r="B20" s="5" t="s">
        <v>8</v>
      </c>
      <c r="C20" s="13">
        <v>41555</v>
      </c>
      <c r="D20" s="21">
        <v>81209</v>
      </c>
      <c r="E20" s="5">
        <v>68425</v>
      </c>
      <c r="F20" s="17">
        <f t="shared" si="0"/>
        <v>3123.4230769230771</v>
      </c>
      <c r="G20" s="4">
        <f t="shared" si="1"/>
        <v>39.042788461538464</v>
      </c>
      <c r="H20" s="4">
        <f t="shared" si="3"/>
        <v>58.564182692307696</v>
      </c>
      <c r="I20" s="5">
        <f t="shared" si="5"/>
        <v>309.53122692307699</v>
      </c>
      <c r="J20" s="29">
        <f t="shared" si="4"/>
        <v>340.2057715111539</v>
      </c>
      <c r="K20" s="5">
        <f t="shared" si="6"/>
        <v>30.674544588076913</v>
      </c>
      <c r="L20" s="5">
        <f t="shared" si="7"/>
        <v>15.337272294038456</v>
      </c>
      <c r="M20" s="5">
        <f t="shared" si="8"/>
        <v>355.54304380519238</v>
      </c>
    </row>
    <row r="21" spans="1:13" x14ac:dyDescent="0.25">
      <c r="A21" t="s">
        <v>95</v>
      </c>
      <c r="B21" s="5" t="s">
        <v>8</v>
      </c>
      <c r="C21" s="13">
        <v>43004</v>
      </c>
      <c r="D21" s="21">
        <v>77005</v>
      </c>
      <c r="E21" s="5"/>
      <c r="F21" s="17">
        <f t="shared" si="0"/>
        <v>2961.7307692307691</v>
      </c>
      <c r="G21" s="4">
        <f t="shared" si="1"/>
        <v>37.021634615384613</v>
      </c>
      <c r="H21" s="4">
        <f t="shared" si="3"/>
        <v>55.53245192307692</v>
      </c>
      <c r="I21" s="5">
        <f t="shared" si="5"/>
        <v>293.50751923076922</v>
      </c>
      <c r="J21" s="29">
        <f t="shared" si="4"/>
        <v>322.59411438653842</v>
      </c>
      <c r="K21" s="5">
        <f t="shared" si="6"/>
        <v>29.086595155769203</v>
      </c>
      <c r="L21" s="5">
        <f t="shared" si="7"/>
        <v>14.543297577884601</v>
      </c>
      <c r="M21" s="5">
        <f t="shared" si="8"/>
        <v>337.13741196442299</v>
      </c>
    </row>
    <row r="22" spans="1:13" x14ac:dyDescent="0.25">
      <c r="A22" t="s">
        <v>84</v>
      </c>
      <c r="B22" s="5" t="s">
        <v>8</v>
      </c>
      <c r="C22" s="13">
        <v>41981</v>
      </c>
      <c r="D22" s="21">
        <v>77005</v>
      </c>
      <c r="E22" s="5">
        <v>63525</v>
      </c>
      <c r="F22" s="17">
        <f t="shared" si="0"/>
        <v>2961.7307692307691</v>
      </c>
      <c r="G22" s="4">
        <f t="shared" si="1"/>
        <v>37.021634615384613</v>
      </c>
      <c r="H22" s="4">
        <f t="shared" si="3"/>
        <v>55.53245192307692</v>
      </c>
      <c r="I22" s="5">
        <f t="shared" si="5"/>
        <v>293.50751923076922</v>
      </c>
      <c r="J22" s="29">
        <f t="shared" si="4"/>
        <v>322.59411438653842</v>
      </c>
      <c r="K22" s="5">
        <f t="shared" si="6"/>
        <v>29.086595155769203</v>
      </c>
      <c r="L22" s="5">
        <f t="shared" si="7"/>
        <v>14.543297577884601</v>
      </c>
      <c r="M22" s="5">
        <f t="shared" si="8"/>
        <v>337.13741196442299</v>
      </c>
    </row>
    <row r="23" spans="1:13" x14ac:dyDescent="0.25">
      <c r="A23" t="s">
        <v>87</v>
      </c>
      <c r="B23" s="5" t="s">
        <v>8</v>
      </c>
      <c r="C23" s="13">
        <v>42186</v>
      </c>
      <c r="D23" s="21">
        <v>71889</v>
      </c>
      <c r="E23" s="5">
        <v>55431</v>
      </c>
      <c r="F23" s="17">
        <f t="shared" si="0"/>
        <v>2764.9615384615386</v>
      </c>
      <c r="G23" s="4">
        <f t="shared" si="1"/>
        <v>34.562019230769231</v>
      </c>
      <c r="H23" s="4">
        <f t="shared" si="3"/>
        <v>51.843028846153842</v>
      </c>
      <c r="I23" s="5">
        <f t="shared" si="5"/>
        <v>274.00768846153852</v>
      </c>
      <c r="J23" s="29">
        <f t="shared" si="4"/>
        <v>301.16185038807697</v>
      </c>
      <c r="K23" s="5">
        <f t="shared" si="6"/>
        <v>27.15416192653845</v>
      </c>
      <c r="L23" s="5">
        <f t="shared" si="7"/>
        <v>13.577080963269225</v>
      </c>
      <c r="M23" s="5">
        <f t="shared" si="8"/>
        <v>314.7389313513462</v>
      </c>
    </row>
    <row r="24" spans="1:13" x14ac:dyDescent="0.25">
      <c r="A24" t="s">
        <v>88</v>
      </c>
      <c r="B24" s="5" t="s">
        <v>8</v>
      </c>
      <c r="C24" s="13">
        <v>42275</v>
      </c>
      <c r="D24" s="21">
        <v>71889</v>
      </c>
      <c r="E24" s="5">
        <v>55431</v>
      </c>
      <c r="F24" s="17">
        <f t="shared" si="0"/>
        <v>2764.9615384615386</v>
      </c>
      <c r="G24" s="4">
        <f t="shared" si="1"/>
        <v>34.562019230769231</v>
      </c>
      <c r="H24" s="4">
        <f t="shared" si="3"/>
        <v>51.843028846153842</v>
      </c>
      <c r="I24" s="5">
        <f t="shared" si="5"/>
        <v>274.00768846153852</v>
      </c>
      <c r="J24" s="29">
        <f t="shared" si="4"/>
        <v>301.16185038807697</v>
      </c>
      <c r="K24" s="5">
        <f t="shared" si="6"/>
        <v>27.15416192653845</v>
      </c>
      <c r="L24" s="5">
        <f t="shared" si="7"/>
        <v>13.577080963269225</v>
      </c>
      <c r="M24" s="5">
        <f t="shared" si="8"/>
        <v>314.7389313513462</v>
      </c>
    </row>
    <row r="25" spans="1:13" x14ac:dyDescent="0.25">
      <c r="B25" s="5"/>
      <c r="C25" s="13"/>
      <c r="D25" s="21">
        <v>66741</v>
      </c>
      <c r="E25" s="5"/>
      <c r="F25" s="17">
        <f t="shared" si="0"/>
        <v>2566.9615384615386</v>
      </c>
      <c r="G25" s="4">
        <f t="shared" si="1"/>
        <v>32.087019230769229</v>
      </c>
      <c r="H25" s="4">
        <f t="shared" si="3"/>
        <v>48.130528846153844</v>
      </c>
      <c r="I25" s="5">
        <f t="shared" si="5"/>
        <v>254.38588846153849</v>
      </c>
      <c r="J25" s="29">
        <f t="shared" si="4"/>
        <v>279.59553000807693</v>
      </c>
      <c r="K25" s="5">
        <f t="shared" si="6"/>
        <v>25.20964154653845</v>
      </c>
      <c r="L25" s="5">
        <f t="shared" si="7"/>
        <v>12.604820773269225</v>
      </c>
      <c r="M25" s="5">
        <f t="shared" si="8"/>
        <v>292.20035078134617</v>
      </c>
    </row>
    <row r="26" spans="1:13" x14ac:dyDescent="0.25">
      <c r="A26" t="s">
        <v>30</v>
      </c>
      <c r="B26" s="5" t="s">
        <v>64</v>
      </c>
      <c r="C26" s="14">
        <v>34968</v>
      </c>
      <c r="D26" s="4">
        <v>65695.89</v>
      </c>
      <c r="E26" s="5">
        <v>62530.3</v>
      </c>
      <c r="F26" s="17">
        <f t="shared" si="0"/>
        <v>2526.7649999999999</v>
      </c>
      <c r="G26" s="4">
        <f t="shared" si="1"/>
        <v>31.584562499999997</v>
      </c>
      <c r="H26" s="4">
        <f t="shared" si="3"/>
        <v>47.376843749999992</v>
      </c>
      <c r="K26" s="5"/>
    </row>
    <row r="27" spans="1:13" x14ac:dyDescent="0.25">
      <c r="A27" t="s">
        <v>31</v>
      </c>
      <c r="B27" s="5" t="s">
        <v>65</v>
      </c>
      <c r="C27" s="14">
        <v>39856</v>
      </c>
      <c r="D27" s="4">
        <v>54964.57</v>
      </c>
      <c r="E27" s="5">
        <v>52316.08</v>
      </c>
      <c r="F27" s="17">
        <f t="shared" si="0"/>
        <v>2114.021923076923</v>
      </c>
      <c r="G27" s="4">
        <f t="shared" si="1"/>
        <v>26.425274038461538</v>
      </c>
      <c r="H27" s="4">
        <f t="shared" si="3"/>
        <v>39.637911057692307</v>
      </c>
      <c r="K27" s="5"/>
    </row>
    <row r="28" spans="1:13" x14ac:dyDescent="0.25">
      <c r="A28" t="s">
        <v>32</v>
      </c>
      <c r="B28" s="5" t="s">
        <v>66</v>
      </c>
      <c r="C28" s="14">
        <v>41579</v>
      </c>
      <c r="D28" s="21">
        <v>18.45</v>
      </c>
      <c r="E28" s="5">
        <v>18</v>
      </c>
      <c r="G28" s="4">
        <v>18</v>
      </c>
    </row>
    <row r="29" spans="1:13" x14ac:dyDescent="0.25">
      <c r="B29" s="5"/>
      <c r="C29" s="12"/>
      <c r="D29" s="12"/>
      <c r="E29" s="5"/>
    </row>
    <row r="30" spans="1:13" x14ac:dyDescent="0.25">
      <c r="A30" s="2" t="s">
        <v>0</v>
      </c>
      <c r="B30" s="2"/>
      <c r="C30" s="2"/>
      <c r="D30" s="1">
        <v>2017</v>
      </c>
      <c r="E30" s="15">
        <v>2015</v>
      </c>
    </row>
    <row r="31" spans="1:13" x14ac:dyDescent="0.25">
      <c r="A31" s="9" t="s">
        <v>33</v>
      </c>
      <c r="B31" s="5"/>
      <c r="C31" s="5"/>
      <c r="D31" s="2" t="s">
        <v>1</v>
      </c>
      <c r="E31" s="2" t="s">
        <v>1</v>
      </c>
    </row>
    <row r="32" spans="1:13" x14ac:dyDescent="0.25">
      <c r="A32" t="s">
        <v>34</v>
      </c>
      <c r="B32" s="5" t="s">
        <v>72</v>
      </c>
      <c r="C32" s="13">
        <v>36234</v>
      </c>
      <c r="D32" s="21">
        <v>112040.86</v>
      </c>
      <c r="E32" s="5">
        <v>106642.1</v>
      </c>
      <c r="F32" s="17">
        <f t="shared" ref="F32:F34" si="9">D32/26</f>
        <v>4309.2638461538463</v>
      </c>
      <c r="G32" s="4">
        <f>F32/80</f>
        <v>53.865798076923078</v>
      </c>
      <c r="K32" s="5"/>
    </row>
    <row r="33" spans="1:11" x14ac:dyDescent="0.25">
      <c r="A33" t="s">
        <v>35</v>
      </c>
      <c r="B33" s="5" t="s">
        <v>73</v>
      </c>
      <c r="C33" s="13">
        <v>34274</v>
      </c>
      <c r="D33" s="21">
        <v>65695.89</v>
      </c>
      <c r="E33" s="5">
        <v>62530.3</v>
      </c>
      <c r="F33" s="17">
        <f t="shared" si="9"/>
        <v>2526.7649999999999</v>
      </c>
      <c r="G33" s="4">
        <f>F33/80</f>
        <v>31.584562499999997</v>
      </c>
      <c r="H33" s="4">
        <f t="shared" ref="H33:H34" si="10">G33*1.5</f>
        <v>47.376843749999992</v>
      </c>
    </row>
    <row r="34" spans="1:11" x14ac:dyDescent="0.25">
      <c r="A34" s="24" t="s">
        <v>36</v>
      </c>
      <c r="B34" s="25" t="s">
        <v>74</v>
      </c>
      <c r="C34" s="20">
        <v>41106</v>
      </c>
      <c r="D34" s="4">
        <v>53754.09</v>
      </c>
      <c r="E34" s="5">
        <v>51163.92</v>
      </c>
      <c r="F34" s="17">
        <f t="shared" si="9"/>
        <v>2067.4649999999997</v>
      </c>
      <c r="G34" s="4">
        <f t="shared" ref="G34" si="11">F34/80</f>
        <v>25.843312499999996</v>
      </c>
      <c r="H34" s="4">
        <f t="shared" si="10"/>
        <v>38.764968749999994</v>
      </c>
    </row>
    <row r="35" spans="1:11" x14ac:dyDescent="0.25">
      <c r="A35" s="24" t="s">
        <v>92</v>
      </c>
      <c r="B35" s="25" t="s">
        <v>93</v>
      </c>
      <c r="C35" s="20">
        <v>42403</v>
      </c>
      <c r="D35" s="4">
        <v>15.32</v>
      </c>
      <c r="E35" s="5"/>
      <c r="F35" s="17"/>
    </row>
    <row r="36" spans="1:11" x14ac:dyDescent="0.25">
      <c r="A36" s="6"/>
      <c r="B36" s="7"/>
      <c r="C36" s="20"/>
      <c r="D36" s="4"/>
      <c r="E36" s="5"/>
      <c r="F36" s="17"/>
    </row>
    <row r="37" spans="1:11" x14ac:dyDescent="0.25">
      <c r="B37" s="1"/>
      <c r="C37" s="1"/>
      <c r="D37" s="1">
        <v>2017</v>
      </c>
      <c r="E37" s="15">
        <v>2015</v>
      </c>
      <c r="F37" s="17"/>
    </row>
    <row r="38" spans="1:11" x14ac:dyDescent="0.25">
      <c r="A38" s="9" t="s">
        <v>37</v>
      </c>
      <c r="B38" s="2"/>
      <c r="C38" s="2"/>
      <c r="D38" s="2" t="s">
        <v>1</v>
      </c>
      <c r="E38" s="2" t="s">
        <v>1</v>
      </c>
      <c r="F38" s="17"/>
    </row>
    <row r="39" spans="1:11" x14ac:dyDescent="0.25">
      <c r="A39" t="s">
        <v>38</v>
      </c>
      <c r="B39" s="5" t="s">
        <v>75</v>
      </c>
      <c r="C39" s="13">
        <v>32672</v>
      </c>
      <c r="D39" s="4">
        <v>88351.06</v>
      </c>
      <c r="E39" s="5">
        <v>84093.81</v>
      </c>
      <c r="F39" s="17">
        <f t="shared" ref="F39:F42" si="12">D39/26</f>
        <v>3398.1176923076923</v>
      </c>
      <c r="G39" s="4">
        <f t="shared" ref="G39:G42" si="13">F39/80</f>
        <v>42.476471153846155</v>
      </c>
      <c r="H39" s="4">
        <f t="shared" ref="H39:H42" si="14">G39*1.5</f>
        <v>63.714706730769237</v>
      </c>
      <c r="K39" s="5"/>
    </row>
    <row r="40" spans="1:11" x14ac:dyDescent="0.25">
      <c r="A40" t="s">
        <v>39</v>
      </c>
      <c r="B40" s="5" t="s">
        <v>76</v>
      </c>
      <c r="C40" s="13">
        <v>38640</v>
      </c>
      <c r="D40" s="21">
        <v>72211.179999999993</v>
      </c>
      <c r="E40" s="5">
        <v>68731.64</v>
      </c>
      <c r="F40" s="17">
        <f t="shared" si="12"/>
        <v>2777.3530769230765</v>
      </c>
      <c r="G40" s="4">
        <f t="shared" si="13"/>
        <v>34.716913461538454</v>
      </c>
      <c r="H40" s="4">
        <f t="shared" si="14"/>
        <v>52.07537019230768</v>
      </c>
      <c r="K40" s="5"/>
    </row>
    <row r="41" spans="1:11" x14ac:dyDescent="0.25">
      <c r="A41" t="s">
        <v>40</v>
      </c>
      <c r="B41" s="5" t="s">
        <v>76</v>
      </c>
      <c r="C41" s="13">
        <v>36913</v>
      </c>
      <c r="D41" s="21">
        <v>72211.179999999993</v>
      </c>
      <c r="E41" s="5">
        <v>68731.64</v>
      </c>
      <c r="F41" s="17">
        <f t="shared" si="12"/>
        <v>2777.3530769230765</v>
      </c>
      <c r="G41" s="4">
        <f t="shared" si="13"/>
        <v>34.716913461538454</v>
      </c>
      <c r="H41" s="4">
        <f t="shared" si="14"/>
        <v>52.07537019230768</v>
      </c>
      <c r="K41" s="5"/>
    </row>
    <row r="42" spans="1:11" x14ac:dyDescent="0.25">
      <c r="A42" t="s">
        <v>85</v>
      </c>
      <c r="B42" s="5" t="s">
        <v>86</v>
      </c>
      <c r="C42" s="13">
        <v>42023</v>
      </c>
      <c r="D42" s="21">
        <v>69137.5</v>
      </c>
      <c r="E42" s="5">
        <v>60000</v>
      </c>
      <c r="F42" s="17">
        <f t="shared" si="12"/>
        <v>2659.1346153846152</v>
      </c>
      <c r="G42" s="4">
        <f t="shared" si="13"/>
        <v>33.239182692307693</v>
      </c>
      <c r="H42" s="4">
        <f t="shared" si="14"/>
        <v>49.85877403846154</v>
      </c>
      <c r="K42" s="5"/>
    </row>
    <row r="43" spans="1:11" x14ac:dyDescent="0.25">
      <c r="A43" t="s">
        <v>98</v>
      </c>
      <c r="B43" s="5" t="s">
        <v>76</v>
      </c>
      <c r="C43" s="13">
        <v>43073</v>
      </c>
      <c r="D43" s="34">
        <v>66211.179999999993</v>
      </c>
      <c r="F43" s="17">
        <f t="shared" ref="F43" si="15">D43/26</f>
        <v>2546.583846153846</v>
      </c>
      <c r="G43" s="4">
        <f t="shared" ref="G43" si="16">F43/80</f>
        <v>31.832298076923074</v>
      </c>
      <c r="H43" s="4">
        <f t="shared" ref="H43" si="17">G43*1.5</f>
        <v>47.748447115384607</v>
      </c>
    </row>
    <row r="44" spans="1:11" x14ac:dyDescent="0.25">
      <c r="A44" t="s">
        <v>43</v>
      </c>
      <c r="B44" s="5" t="s">
        <v>78</v>
      </c>
      <c r="C44" s="13">
        <v>37377</v>
      </c>
      <c r="D44" s="21">
        <v>54955.55</v>
      </c>
      <c r="E44" s="5">
        <v>52307.48</v>
      </c>
      <c r="F44" s="17">
        <f>D44/26</f>
        <v>2113.6750000000002</v>
      </c>
      <c r="G44" s="4">
        <f>F44/80</f>
        <v>26.420937500000001</v>
      </c>
      <c r="H44" s="4">
        <f>G44*1.5</f>
        <v>39.631406249999998</v>
      </c>
      <c r="K44" s="5"/>
    </row>
    <row r="45" spans="1:11" x14ac:dyDescent="0.25">
      <c r="B45" s="5"/>
      <c r="C45" s="13"/>
      <c r="D45" s="21"/>
      <c r="E45" s="5"/>
      <c r="F45" s="17"/>
      <c r="K45" s="5"/>
    </row>
    <row r="46" spans="1:11" x14ac:dyDescent="0.25">
      <c r="B46" s="5"/>
      <c r="C46" s="5"/>
      <c r="D46" s="21"/>
      <c r="E46" s="5"/>
    </row>
    <row r="47" spans="1:11" x14ac:dyDescent="0.25">
      <c r="B47" s="1"/>
      <c r="C47" s="1"/>
      <c r="D47" s="1">
        <v>2017</v>
      </c>
      <c r="E47" s="15">
        <v>2015</v>
      </c>
    </row>
    <row r="48" spans="1:11" x14ac:dyDescent="0.25">
      <c r="A48" s="9" t="s">
        <v>44</v>
      </c>
      <c r="B48" s="2"/>
      <c r="C48" s="2"/>
      <c r="D48" s="2" t="s">
        <v>1</v>
      </c>
      <c r="E48" s="2" t="s">
        <v>1</v>
      </c>
    </row>
    <row r="49" spans="1:11" x14ac:dyDescent="0.25">
      <c r="B49" s="5" t="s">
        <v>91</v>
      </c>
      <c r="C49" s="13"/>
      <c r="D49" s="21">
        <v>0</v>
      </c>
      <c r="E49" s="5">
        <v>94623.49</v>
      </c>
      <c r="F49" s="17">
        <f t="shared" ref="F49:F51" si="18">D49/26</f>
        <v>0</v>
      </c>
      <c r="G49" s="4">
        <f t="shared" ref="G49:G51" si="19">F49/80</f>
        <v>0</v>
      </c>
    </row>
    <row r="50" spans="1:11" x14ac:dyDescent="0.25">
      <c r="A50" t="s">
        <v>46</v>
      </c>
      <c r="B50" s="5" t="s">
        <v>80</v>
      </c>
      <c r="C50" s="13">
        <v>38642</v>
      </c>
      <c r="D50" s="21">
        <v>88351.06</v>
      </c>
      <c r="E50" s="5">
        <v>85323.8</v>
      </c>
      <c r="F50" s="17">
        <f t="shared" si="18"/>
        <v>3398.1176923076923</v>
      </c>
      <c r="G50" s="4">
        <f t="shared" si="19"/>
        <v>42.476471153846155</v>
      </c>
      <c r="H50" s="4">
        <f t="shared" ref="H50:H51" si="20">G50*1.5</f>
        <v>63.714706730769237</v>
      </c>
      <c r="K50" s="5"/>
    </row>
    <row r="51" spans="1:11" x14ac:dyDescent="0.25">
      <c r="A51" t="s">
        <v>41</v>
      </c>
      <c r="B51" s="5" t="s">
        <v>81</v>
      </c>
      <c r="C51" s="13">
        <v>39846</v>
      </c>
      <c r="D51" s="21">
        <v>72211.179999999993</v>
      </c>
      <c r="E51" s="5">
        <v>69961.64</v>
      </c>
      <c r="F51" s="17">
        <f t="shared" si="18"/>
        <v>2777.3530769230765</v>
      </c>
      <c r="G51" s="4">
        <f t="shared" si="19"/>
        <v>34.716913461538454</v>
      </c>
      <c r="H51" s="4">
        <f t="shared" si="20"/>
        <v>52.07537019230768</v>
      </c>
      <c r="K51" s="5"/>
    </row>
    <row r="52" spans="1:11" x14ac:dyDescent="0.25">
      <c r="B52" s="1"/>
      <c r="C52" s="1"/>
      <c r="D52" s="1"/>
    </row>
    <row r="53" spans="1:11" x14ac:dyDescent="0.25">
      <c r="A53" s="9" t="s">
        <v>47</v>
      </c>
      <c r="B53" s="2"/>
      <c r="C53" s="2"/>
      <c r="D53" s="2">
        <v>2017</v>
      </c>
      <c r="E53" s="19">
        <v>2015</v>
      </c>
    </row>
    <row r="54" spans="1:11" x14ac:dyDescent="0.25">
      <c r="A54" t="s">
        <v>94</v>
      </c>
      <c r="B54" s="5"/>
      <c r="C54" s="5"/>
      <c r="D54" s="21">
        <f t="shared" ref="D54" si="21">(E54*2.5%)+E54</f>
        <v>14.954750000000001</v>
      </c>
      <c r="E54" s="5">
        <v>14.59</v>
      </c>
    </row>
    <row r="55" spans="1:11" x14ac:dyDescent="0.25">
      <c r="A55" t="s">
        <v>53</v>
      </c>
      <c r="B55" s="5"/>
      <c r="C55" s="5"/>
      <c r="D55" s="21">
        <v>20000</v>
      </c>
      <c r="E55" s="5">
        <v>14.59</v>
      </c>
    </row>
    <row r="56" spans="1:11" x14ac:dyDescent="0.25">
      <c r="E56" s="5">
        <v>14.59</v>
      </c>
    </row>
    <row r="57" spans="1:11" x14ac:dyDescent="0.25">
      <c r="B57" s="1"/>
      <c r="C57" s="1"/>
      <c r="D57" s="1"/>
      <c r="E57" s="5">
        <v>14.59</v>
      </c>
    </row>
    <row r="58" spans="1:11" x14ac:dyDescent="0.25">
      <c r="A58" s="9" t="s">
        <v>54</v>
      </c>
      <c r="B58" s="2"/>
      <c r="C58" s="2"/>
      <c r="D58" s="2">
        <v>2017</v>
      </c>
      <c r="E58" s="5">
        <v>14.59</v>
      </c>
    </row>
    <row r="59" spans="1:11" x14ac:dyDescent="0.25">
      <c r="A59" t="s">
        <v>90</v>
      </c>
      <c r="B59" s="5"/>
      <c r="C59" s="5"/>
      <c r="D59" s="21">
        <v>15.32</v>
      </c>
      <c r="E59" s="5">
        <v>14.59</v>
      </c>
    </row>
    <row r="60" spans="1:11" x14ac:dyDescent="0.25">
      <c r="A60" t="s">
        <v>56</v>
      </c>
      <c r="B60" s="5"/>
      <c r="C60" s="5"/>
      <c r="D60" s="21">
        <v>15.32</v>
      </c>
      <c r="E60" s="5">
        <v>19054.18</v>
      </c>
      <c r="F60" s="4">
        <f>D55/12</f>
        <v>1666.6666666666667</v>
      </c>
    </row>
    <row r="61" spans="1:11" x14ac:dyDescent="0.25">
      <c r="B61" s="5"/>
      <c r="C61" s="5"/>
      <c r="D61" s="21"/>
    </row>
    <row r="63" spans="1:11" x14ac:dyDescent="0.25">
      <c r="A63" s="11" t="s">
        <v>57</v>
      </c>
      <c r="B63" s="23" t="s">
        <v>82</v>
      </c>
      <c r="C63" s="1"/>
      <c r="D63" s="21">
        <v>22305.93</v>
      </c>
      <c r="E63" s="19">
        <v>2015</v>
      </c>
      <c r="F63" s="4">
        <f>D63/26</f>
        <v>857.92038461538459</v>
      </c>
    </row>
    <row r="64" spans="1:11" x14ac:dyDescent="0.25">
      <c r="A64" s="11" t="s">
        <v>58</v>
      </c>
      <c r="B64" s="23" t="s">
        <v>83</v>
      </c>
      <c r="C64" s="12"/>
      <c r="D64" s="21">
        <v>18460.25</v>
      </c>
      <c r="E64" s="5">
        <v>14.59</v>
      </c>
      <c r="F64" s="4">
        <f>D64/26</f>
        <v>710.00961538461536</v>
      </c>
    </row>
    <row r="65" spans="1:8" x14ac:dyDescent="0.25">
      <c r="A65" s="11" t="s">
        <v>24</v>
      </c>
      <c r="B65" s="5" t="s">
        <v>89</v>
      </c>
      <c r="C65" s="1"/>
      <c r="D65" s="17">
        <v>18460.25</v>
      </c>
      <c r="E65" s="5">
        <v>14.59</v>
      </c>
      <c r="F65" s="4">
        <f>D65/26</f>
        <v>710.00961538461536</v>
      </c>
    </row>
    <row r="66" spans="1:8" x14ac:dyDescent="0.25">
      <c r="E66" s="5"/>
    </row>
    <row r="67" spans="1:8" x14ac:dyDescent="0.25">
      <c r="B67" s="5"/>
      <c r="C67" s="5"/>
      <c r="D67" s="5"/>
    </row>
    <row r="68" spans="1:8" x14ac:dyDescent="0.25">
      <c r="E68" s="5">
        <v>19188</v>
      </c>
    </row>
    <row r="69" spans="1:8" x14ac:dyDescent="0.25">
      <c r="B69" s="1"/>
      <c r="C69" s="1"/>
      <c r="D69" s="1">
        <v>2017</v>
      </c>
      <c r="E69" s="5"/>
      <c r="F69" s="1">
        <v>2018</v>
      </c>
      <c r="G69" s="1">
        <v>2019</v>
      </c>
      <c r="H69" s="1">
        <v>2020</v>
      </c>
    </row>
    <row r="70" spans="1:8" x14ac:dyDescent="0.25">
      <c r="A70" s="9" t="s">
        <v>37</v>
      </c>
      <c r="B70" s="2"/>
      <c r="C70" s="2"/>
      <c r="D70" s="2" t="s">
        <v>1</v>
      </c>
      <c r="E70" s="22"/>
      <c r="F70" s="2" t="s">
        <v>96</v>
      </c>
      <c r="G70" s="2" t="s">
        <v>96</v>
      </c>
      <c r="H70" s="2" t="s">
        <v>96</v>
      </c>
    </row>
    <row r="71" spans="1:8" x14ac:dyDescent="0.25">
      <c r="A71" t="s">
        <v>40</v>
      </c>
      <c r="B71" s="5" t="s">
        <v>76</v>
      </c>
      <c r="C71" s="13">
        <v>36913</v>
      </c>
      <c r="D71" s="21">
        <v>72211.179999999993</v>
      </c>
    </row>
    <row r="72" spans="1:8" x14ac:dyDescent="0.25">
      <c r="A72" t="s">
        <v>98</v>
      </c>
      <c r="B72" t="s">
        <v>97</v>
      </c>
      <c r="C72" s="13">
        <v>43070</v>
      </c>
      <c r="D72" s="4">
        <v>66211.179999999993</v>
      </c>
      <c r="F72" s="30">
        <v>2000</v>
      </c>
      <c r="G72" s="30">
        <v>2000</v>
      </c>
      <c r="H72" s="30">
        <v>2000</v>
      </c>
    </row>
  </sheetData>
  <pageMargins left="0.7" right="0.7" top="0.75" bottom="0.75" header="0.3" footer="0.3"/>
  <pageSetup paperSize="2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abSelected="1" workbookViewId="0">
      <selection activeCell="G44" sqref="G44"/>
    </sheetView>
  </sheetViews>
  <sheetFormatPr defaultRowHeight="15" x14ac:dyDescent="0.25"/>
  <cols>
    <col min="1" max="1" width="21.140625" bestFit="1" customWidth="1"/>
    <col min="2" max="2" width="20.85546875" bestFit="1" customWidth="1"/>
    <col min="3" max="3" width="11.28515625" customWidth="1"/>
    <col min="4" max="4" width="12.7109375" bestFit="1" customWidth="1"/>
    <col min="5" max="6" width="14.28515625" hidden="1" customWidth="1"/>
    <col min="7" max="7" width="14.28515625" customWidth="1"/>
    <col min="8" max="9" width="11.5703125" style="4" bestFit="1" customWidth="1"/>
    <col min="10" max="10" width="9.140625" style="4"/>
    <col min="11" max="11" width="10.42578125" bestFit="1" customWidth="1"/>
    <col min="12" max="12" width="10.42578125" style="28" bestFit="1" customWidth="1"/>
  </cols>
  <sheetData>
    <row r="1" spans="1:15" x14ac:dyDescent="0.25">
      <c r="A1" s="1"/>
      <c r="B1" s="1"/>
      <c r="C1" s="1" t="s">
        <v>59</v>
      </c>
      <c r="D1" s="1">
        <v>2017</v>
      </c>
      <c r="E1" s="15">
        <v>2015</v>
      </c>
      <c r="F1" s="31">
        <v>0.02</v>
      </c>
      <c r="G1" s="15">
        <v>2018</v>
      </c>
      <c r="H1" s="16" t="s">
        <v>61</v>
      </c>
      <c r="K1" s="15" t="s">
        <v>71</v>
      </c>
      <c r="L1" s="26" t="s">
        <v>2</v>
      </c>
    </row>
    <row r="2" spans="1:15" x14ac:dyDescent="0.25">
      <c r="A2" s="2" t="s">
        <v>0</v>
      </c>
      <c r="B2" s="2" t="s">
        <v>3</v>
      </c>
      <c r="C2" s="2" t="s">
        <v>60</v>
      </c>
      <c r="D2" s="2" t="s">
        <v>1</v>
      </c>
      <c r="E2" s="2" t="s">
        <v>1</v>
      </c>
      <c r="F2" s="2" t="s">
        <v>99</v>
      </c>
      <c r="G2" s="2" t="s">
        <v>1</v>
      </c>
      <c r="H2" s="3" t="s">
        <v>1</v>
      </c>
      <c r="I2" s="3" t="s">
        <v>62</v>
      </c>
      <c r="J2" s="3" t="s">
        <v>63</v>
      </c>
      <c r="K2" s="3" t="s">
        <v>70</v>
      </c>
      <c r="L2" s="27" t="s">
        <v>70</v>
      </c>
      <c r="M2" s="3"/>
      <c r="O2" s="35" t="s">
        <v>101</v>
      </c>
    </row>
    <row r="3" spans="1:15" x14ac:dyDescent="0.25">
      <c r="A3" t="s">
        <v>28</v>
      </c>
      <c r="B3" s="5" t="s">
        <v>29</v>
      </c>
      <c r="C3" s="13">
        <v>41154</v>
      </c>
      <c r="D3" s="4">
        <v>114292.58</v>
      </c>
      <c r="E3" s="5">
        <v>108785.33</v>
      </c>
      <c r="F3" s="5"/>
      <c r="G3" s="5">
        <v>132121.79999999999</v>
      </c>
      <c r="H3" s="17">
        <f>G3/26</f>
        <v>5081.6076923076917</v>
      </c>
      <c r="I3" s="4">
        <f>H3/80</f>
        <v>63.520096153846147</v>
      </c>
      <c r="J3" s="3"/>
    </row>
    <row r="4" spans="1:15" x14ac:dyDescent="0.25">
      <c r="A4" t="s">
        <v>26</v>
      </c>
      <c r="B4" s="5" t="s">
        <v>27</v>
      </c>
      <c r="C4" s="13">
        <v>34975</v>
      </c>
      <c r="D4" s="4">
        <v>112040.86</v>
      </c>
      <c r="E4" s="5">
        <v>106642.1</v>
      </c>
      <c r="F4" s="5">
        <f>D4*0.02</f>
        <v>2240.8172</v>
      </c>
      <c r="G4" s="5">
        <f>D4+F4</f>
        <v>114281.67720000001</v>
      </c>
      <c r="H4" s="17">
        <f>G4/26</f>
        <v>4395.4491230769236</v>
      </c>
      <c r="I4" s="4">
        <f t="shared" ref="I4:I28" si="0">H4/80</f>
        <v>54.943114038461545</v>
      </c>
      <c r="J4" s="3"/>
      <c r="K4" s="5">
        <f t="shared" ref="K4:K5" si="1">H4*9.91%</f>
        <v>435.58900809692318</v>
      </c>
    </row>
    <row r="5" spans="1:15" x14ac:dyDescent="0.25">
      <c r="A5" t="s">
        <v>6</v>
      </c>
      <c r="B5" s="5" t="s">
        <v>27</v>
      </c>
      <c r="C5" s="13">
        <v>33241</v>
      </c>
      <c r="D5" s="4">
        <v>112040.86</v>
      </c>
      <c r="E5" s="5">
        <v>106642.1</v>
      </c>
      <c r="F5" s="5">
        <f t="shared" ref="F5:F29" si="2">D5*0.02</f>
        <v>2240.8172</v>
      </c>
      <c r="G5" s="5">
        <f>D5+F5</f>
        <v>114281.67720000001</v>
      </c>
      <c r="H5" s="17">
        <f t="shared" ref="H5:H67" si="3">G5/26</f>
        <v>4395.4491230769236</v>
      </c>
      <c r="I5" s="4">
        <f t="shared" si="0"/>
        <v>54.943114038461545</v>
      </c>
      <c r="K5" s="5">
        <f t="shared" si="1"/>
        <v>435.58900809692318</v>
      </c>
      <c r="L5" s="29"/>
      <c r="M5" s="5"/>
    </row>
    <row r="6" spans="1:15" x14ac:dyDescent="0.25">
      <c r="B6" s="5"/>
      <c r="C6" s="13"/>
      <c r="D6" s="4"/>
      <c r="E6" s="5"/>
      <c r="F6" s="5"/>
      <c r="G6" s="5"/>
      <c r="H6" s="17"/>
      <c r="K6" s="5"/>
      <c r="L6" s="29"/>
      <c r="M6" s="5"/>
    </row>
    <row r="7" spans="1:15" x14ac:dyDescent="0.25">
      <c r="A7" t="s">
        <v>12</v>
      </c>
      <c r="B7" s="5" t="s">
        <v>5</v>
      </c>
      <c r="C7" s="13">
        <v>35598</v>
      </c>
      <c r="D7" s="4">
        <v>100410</v>
      </c>
      <c r="E7" s="5">
        <v>95997</v>
      </c>
      <c r="F7" s="5">
        <f t="shared" si="2"/>
        <v>2008.2</v>
      </c>
      <c r="G7" s="5">
        <v>102229</v>
      </c>
      <c r="H7" s="17">
        <f t="shared" si="3"/>
        <v>3931.8846153846152</v>
      </c>
      <c r="I7" s="4">
        <f t="shared" si="0"/>
        <v>49.148557692307691</v>
      </c>
      <c r="J7" s="4">
        <f t="shared" ref="J7:J28" si="4">I7*1.5</f>
        <v>73.722836538461536</v>
      </c>
      <c r="K7" s="5">
        <f>H7*9.91%</f>
        <v>389.64976538461542</v>
      </c>
      <c r="L7" s="29">
        <f t="shared" ref="L7:L25" si="5">(K7*9.91%)+K7</f>
        <v>428.26405713423082</v>
      </c>
      <c r="M7" s="5">
        <f>L7-K7</f>
        <v>38.614291749615404</v>
      </c>
      <c r="N7" s="5">
        <f>M7/2</f>
        <v>19.307145874807702</v>
      </c>
      <c r="O7" s="5">
        <f>L7+N7</f>
        <v>447.57120300903853</v>
      </c>
    </row>
    <row r="8" spans="1:15" x14ac:dyDescent="0.25">
      <c r="A8" s="6" t="s">
        <v>13</v>
      </c>
      <c r="B8" s="8" t="s">
        <v>5</v>
      </c>
      <c r="C8" s="14">
        <v>35708</v>
      </c>
      <c r="D8" s="4">
        <v>100410</v>
      </c>
      <c r="E8" s="5">
        <v>95997</v>
      </c>
      <c r="F8" s="5">
        <f t="shared" si="2"/>
        <v>2008.2</v>
      </c>
      <c r="G8" s="5">
        <v>102229</v>
      </c>
      <c r="H8" s="17">
        <f t="shared" si="3"/>
        <v>3931.8846153846152</v>
      </c>
      <c r="I8" s="4">
        <f t="shared" si="0"/>
        <v>49.148557692307691</v>
      </c>
      <c r="J8" s="4">
        <f t="shared" si="4"/>
        <v>73.722836538461536</v>
      </c>
      <c r="K8" s="5">
        <f t="shared" ref="K8:K25" si="6">H8*9.91%</f>
        <v>389.64976538461542</v>
      </c>
      <c r="L8" s="29">
        <f t="shared" si="5"/>
        <v>428.26405713423082</v>
      </c>
      <c r="M8" s="5">
        <f t="shared" ref="M8:M25" si="7">L8-K8</f>
        <v>38.614291749615404</v>
      </c>
      <c r="N8" s="5">
        <f t="shared" ref="N8:N25" si="8">M8/2</f>
        <v>19.307145874807702</v>
      </c>
      <c r="O8" s="5">
        <f t="shared" ref="O8:O25" si="9">L8+N8</f>
        <v>447.57120300903853</v>
      </c>
    </row>
    <row r="9" spans="1:15" x14ac:dyDescent="0.25">
      <c r="A9" t="s">
        <v>15</v>
      </c>
      <c r="B9" s="5" t="s">
        <v>5</v>
      </c>
      <c r="C9" s="13">
        <v>38544</v>
      </c>
      <c r="D9" s="4">
        <v>100410</v>
      </c>
      <c r="E9" s="5">
        <v>95997</v>
      </c>
      <c r="F9" s="5">
        <f t="shared" si="2"/>
        <v>2008.2</v>
      </c>
      <c r="G9" s="5">
        <v>102229</v>
      </c>
      <c r="H9" s="17">
        <f t="shared" si="3"/>
        <v>3931.8846153846152</v>
      </c>
      <c r="I9" s="4">
        <f>H9/80</f>
        <v>49.148557692307691</v>
      </c>
      <c r="J9" s="4">
        <f>I9*1.5</f>
        <v>73.722836538461536</v>
      </c>
      <c r="K9" s="5">
        <f t="shared" si="6"/>
        <v>389.64976538461542</v>
      </c>
      <c r="L9" s="29">
        <f t="shared" si="5"/>
        <v>428.26405713423082</v>
      </c>
      <c r="M9" s="5">
        <f t="shared" si="7"/>
        <v>38.614291749615404</v>
      </c>
      <c r="N9" s="5">
        <f t="shared" si="8"/>
        <v>19.307145874807702</v>
      </c>
      <c r="O9" s="5">
        <f t="shared" si="9"/>
        <v>447.57120300903853</v>
      </c>
    </row>
    <row r="10" spans="1:15" x14ac:dyDescent="0.25">
      <c r="A10" t="s">
        <v>18</v>
      </c>
      <c r="B10" s="5" t="s">
        <v>5</v>
      </c>
      <c r="C10" s="13">
        <v>39131</v>
      </c>
      <c r="D10" s="21">
        <v>100410</v>
      </c>
      <c r="E10" s="5">
        <v>84456</v>
      </c>
      <c r="F10" s="5">
        <f t="shared" si="2"/>
        <v>2008.2</v>
      </c>
      <c r="G10" s="5">
        <v>102229</v>
      </c>
      <c r="H10" s="17">
        <f t="shared" si="3"/>
        <v>3931.8846153846152</v>
      </c>
      <c r="I10" s="4">
        <f>H10/80</f>
        <v>49.148557692307691</v>
      </c>
      <c r="J10" s="4">
        <f>I10*1.5</f>
        <v>73.722836538461536</v>
      </c>
      <c r="K10" s="5">
        <f>H10*9.91%</f>
        <v>389.64976538461542</v>
      </c>
      <c r="L10" s="29">
        <f>(K10*9.91%)+K10</f>
        <v>428.26405713423082</v>
      </c>
      <c r="M10" s="5">
        <f t="shared" si="7"/>
        <v>38.614291749615404</v>
      </c>
      <c r="N10" s="5">
        <f t="shared" si="8"/>
        <v>19.307145874807702</v>
      </c>
      <c r="O10" s="5">
        <f t="shared" si="9"/>
        <v>447.57120300903853</v>
      </c>
    </row>
    <row r="11" spans="1:15" x14ac:dyDescent="0.25">
      <c r="A11" t="s">
        <v>17</v>
      </c>
      <c r="B11" s="5" t="s">
        <v>5</v>
      </c>
      <c r="C11" s="13">
        <v>39090</v>
      </c>
      <c r="D11" s="21">
        <v>100410</v>
      </c>
      <c r="E11" s="5">
        <v>84456</v>
      </c>
      <c r="F11" s="5">
        <f t="shared" si="2"/>
        <v>2008.2</v>
      </c>
      <c r="G11" s="5">
        <v>102229</v>
      </c>
      <c r="H11" s="17">
        <f t="shared" si="3"/>
        <v>3931.8846153846152</v>
      </c>
      <c r="I11" s="4">
        <f>H11/80</f>
        <v>49.148557692307691</v>
      </c>
      <c r="J11" s="4">
        <f>I11*1.5</f>
        <v>73.722836538461536</v>
      </c>
      <c r="K11" s="5">
        <f>H11*9.91%</f>
        <v>389.64976538461542</v>
      </c>
      <c r="L11" s="29">
        <f>(K11*9.91%)+K11</f>
        <v>428.26405713423082</v>
      </c>
      <c r="M11" s="5">
        <f t="shared" si="7"/>
        <v>38.614291749615404</v>
      </c>
      <c r="N11" s="5">
        <f t="shared" si="8"/>
        <v>19.307145874807702</v>
      </c>
      <c r="O11" s="5">
        <f t="shared" si="9"/>
        <v>447.57120300903853</v>
      </c>
    </row>
    <row r="12" spans="1:15" x14ac:dyDescent="0.25">
      <c r="B12" s="5"/>
      <c r="C12" s="13"/>
      <c r="D12" s="21"/>
      <c r="E12" s="5"/>
      <c r="F12" s="5"/>
      <c r="G12" s="5"/>
      <c r="H12" s="17"/>
      <c r="K12" s="5"/>
      <c r="L12" s="29"/>
      <c r="M12" s="5">
        <f t="shared" si="7"/>
        <v>0</v>
      </c>
      <c r="N12" s="5">
        <f t="shared" si="8"/>
        <v>0</v>
      </c>
      <c r="O12" s="5">
        <f t="shared" si="9"/>
        <v>0</v>
      </c>
    </row>
    <row r="13" spans="1:15" x14ac:dyDescent="0.25">
      <c r="A13" t="s">
        <v>7</v>
      </c>
      <c r="B13" s="5" t="s">
        <v>8</v>
      </c>
      <c r="C13" s="13">
        <v>33515</v>
      </c>
      <c r="D13" s="21">
        <v>91401</v>
      </c>
      <c r="E13" s="5">
        <v>86997</v>
      </c>
      <c r="F13" s="5">
        <f t="shared" si="2"/>
        <v>1828.02</v>
      </c>
      <c r="G13" s="5">
        <v>93229</v>
      </c>
      <c r="H13" s="17">
        <f t="shared" si="3"/>
        <v>3585.7307692307691</v>
      </c>
      <c r="I13" s="4">
        <f>H13/80</f>
        <v>44.82163461538461</v>
      </c>
      <c r="J13" s="4">
        <f>I13*1.5</f>
        <v>67.232451923076923</v>
      </c>
      <c r="K13" s="5">
        <f t="shared" si="6"/>
        <v>355.34591923076925</v>
      </c>
      <c r="L13" s="29">
        <f t="shared" si="5"/>
        <v>390.5606998265385</v>
      </c>
      <c r="M13" s="5">
        <f t="shared" si="7"/>
        <v>35.214780595769241</v>
      </c>
      <c r="N13" s="5">
        <f t="shared" si="8"/>
        <v>17.607390297884621</v>
      </c>
      <c r="O13" s="5">
        <f t="shared" si="9"/>
        <v>408.16809012442309</v>
      </c>
    </row>
    <row r="14" spans="1:15" x14ac:dyDescent="0.25">
      <c r="A14" t="s">
        <v>10</v>
      </c>
      <c r="B14" s="5" t="s">
        <v>8</v>
      </c>
      <c r="C14" s="13">
        <v>33973</v>
      </c>
      <c r="D14" s="21">
        <v>91401</v>
      </c>
      <c r="E14" s="5">
        <v>86997</v>
      </c>
      <c r="F14" s="5">
        <f t="shared" si="2"/>
        <v>1828.02</v>
      </c>
      <c r="G14" s="5">
        <v>93229</v>
      </c>
      <c r="H14" s="17">
        <f t="shared" si="3"/>
        <v>3585.7307692307691</v>
      </c>
      <c r="I14" s="4">
        <f t="shared" si="0"/>
        <v>44.82163461538461</v>
      </c>
      <c r="J14" s="4">
        <f t="shared" si="4"/>
        <v>67.232451923076923</v>
      </c>
      <c r="K14" s="5">
        <f t="shared" si="6"/>
        <v>355.34591923076925</v>
      </c>
      <c r="L14" s="29">
        <f t="shared" si="5"/>
        <v>390.5606998265385</v>
      </c>
      <c r="M14" s="5">
        <f t="shared" si="7"/>
        <v>35.214780595769241</v>
      </c>
      <c r="N14" s="5">
        <f t="shared" si="8"/>
        <v>17.607390297884621</v>
      </c>
      <c r="O14" s="5">
        <f t="shared" si="9"/>
        <v>408.16809012442309</v>
      </c>
    </row>
    <row r="15" spans="1:15" x14ac:dyDescent="0.25">
      <c r="A15" t="s">
        <v>11</v>
      </c>
      <c r="B15" s="5" t="s">
        <v>8</v>
      </c>
      <c r="C15" s="13">
        <v>35584</v>
      </c>
      <c r="D15" s="21">
        <v>91401</v>
      </c>
      <c r="E15" s="5">
        <v>86997</v>
      </c>
      <c r="F15" s="5">
        <f t="shared" si="2"/>
        <v>1828.02</v>
      </c>
      <c r="G15" s="5">
        <v>93229</v>
      </c>
      <c r="H15" s="17">
        <f t="shared" si="3"/>
        <v>3585.7307692307691</v>
      </c>
      <c r="I15" s="4">
        <f t="shared" si="0"/>
        <v>44.82163461538461</v>
      </c>
      <c r="J15" s="4">
        <f t="shared" si="4"/>
        <v>67.232451923076923</v>
      </c>
      <c r="K15" s="5">
        <f t="shared" si="6"/>
        <v>355.34591923076925</v>
      </c>
      <c r="L15" s="29">
        <f t="shared" si="5"/>
        <v>390.5606998265385</v>
      </c>
      <c r="M15" s="5">
        <f t="shared" si="7"/>
        <v>35.214780595769241</v>
      </c>
      <c r="N15" s="5">
        <f t="shared" si="8"/>
        <v>17.607390297884621</v>
      </c>
      <c r="O15" s="5">
        <f t="shared" si="9"/>
        <v>408.16809012442309</v>
      </c>
    </row>
    <row r="16" spans="1:15" x14ac:dyDescent="0.25">
      <c r="A16" t="s">
        <v>14</v>
      </c>
      <c r="B16" s="5" t="s">
        <v>8</v>
      </c>
      <c r="C16" s="13">
        <v>38007</v>
      </c>
      <c r="D16" s="21">
        <v>91401</v>
      </c>
      <c r="E16" s="5">
        <v>84456</v>
      </c>
      <c r="F16" s="5">
        <f t="shared" si="2"/>
        <v>1828.02</v>
      </c>
      <c r="G16" s="5">
        <v>93229</v>
      </c>
      <c r="H16" s="17">
        <f t="shared" si="3"/>
        <v>3585.7307692307691</v>
      </c>
      <c r="I16" s="4">
        <f t="shared" si="0"/>
        <v>44.82163461538461</v>
      </c>
      <c r="J16" s="4">
        <f t="shared" si="4"/>
        <v>67.232451923076923</v>
      </c>
      <c r="K16" s="5">
        <f t="shared" si="6"/>
        <v>355.34591923076925</v>
      </c>
      <c r="L16" s="29">
        <f t="shared" si="5"/>
        <v>390.5606998265385</v>
      </c>
      <c r="M16" s="5">
        <f t="shared" si="7"/>
        <v>35.214780595769241</v>
      </c>
      <c r="N16" s="5">
        <f t="shared" si="8"/>
        <v>17.607390297884621</v>
      </c>
      <c r="O16" s="5">
        <f t="shared" si="9"/>
        <v>408.16809012442309</v>
      </c>
    </row>
    <row r="17" spans="1:15" x14ac:dyDescent="0.25">
      <c r="A17" t="s">
        <v>16</v>
      </c>
      <c r="B17" s="5" t="s">
        <v>8</v>
      </c>
      <c r="C17" s="13">
        <v>38544</v>
      </c>
      <c r="D17" s="21">
        <v>91401</v>
      </c>
      <c r="E17" s="5">
        <v>84456</v>
      </c>
      <c r="F17" s="5">
        <f t="shared" si="2"/>
        <v>1828.02</v>
      </c>
      <c r="G17" s="5">
        <v>93229</v>
      </c>
      <c r="H17" s="17">
        <f t="shared" si="3"/>
        <v>3585.7307692307691</v>
      </c>
      <c r="I17" s="4">
        <f t="shared" si="0"/>
        <v>44.82163461538461</v>
      </c>
      <c r="J17" s="4">
        <f t="shared" si="4"/>
        <v>67.232451923076923</v>
      </c>
      <c r="K17" s="5">
        <f t="shared" si="6"/>
        <v>355.34591923076925</v>
      </c>
      <c r="L17" s="29">
        <f t="shared" si="5"/>
        <v>390.5606998265385</v>
      </c>
      <c r="M17" s="5">
        <f t="shared" si="7"/>
        <v>35.214780595769241</v>
      </c>
      <c r="N17" s="5">
        <f t="shared" si="8"/>
        <v>17.607390297884621</v>
      </c>
      <c r="O17" s="5">
        <f t="shared" si="9"/>
        <v>408.16809012442309</v>
      </c>
    </row>
    <row r="18" spans="1:15" x14ac:dyDescent="0.25">
      <c r="A18" t="s">
        <v>19</v>
      </c>
      <c r="B18" s="5" t="s">
        <v>8</v>
      </c>
      <c r="C18" s="13">
        <v>39629</v>
      </c>
      <c r="D18" s="21">
        <v>88731</v>
      </c>
      <c r="E18" s="5">
        <v>81204</v>
      </c>
      <c r="F18" s="5">
        <f t="shared" si="2"/>
        <v>1774.6200000000001</v>
      </c>
      <c r="G18" s="5">
        <v>90506</v>
      </c>
      <c r="H18" s="17">
        <f t="shared" si="3"/>
        <v>3481</v>
      </c>
      <c r="I18" s="4">
        <f t="shared" si="0"/>
        <v>43.512500000000003</v>
      </c>
      <c r="J18" s="4">
        <f t="shared" si="4"/>
        <v>65.268750000000011</v>
      </c>
      <c r="K18" s="5">
        <f t="shared" si="6"/>
        <v>344.96710000000002</v>
      </c>
      <c r="L18" s="29">
        <f t="shared" si="5"/>
        <v>379.15333960999999</v>
      </c>
      <c r="M18" s="5">
        <f t="shared" si="7"/>
        <v>34.186239609999973</v>
      </c>
      <c r="N18" s="5">
        <f t="shared" si="8"/>
        <v>17.093119804999986</v>
      </c>
      <c r="O18" s="5">
        <f t="shared" si="9"/>
        <v>396.246459415</v>
      </c>
    </row>
    <row r="19" spans="1:15" x14ac:dyDescent="0.25">
      <c r="A19" t="s">
        <v>20</v>
      </c>
      <c r="B19" s="5" t="s">
        <v>8</v>
      </c>
      <c r="C19" s="13">
        <v>39341</v>
      </c>
      <c r="D19" s="21">
        <v>88731</v>
      </c>
      <c r="E19" s="5">
        <v>84456</v>
      </c>
      <c r="F19" s="5">
        <f t="shared" si="2"/>
        <v>1774.6200000000001</v>
      </c>
      <c r="G19" s="5">
        <v>90506</v>
      </c>
      <c r="H19" s="17">
        <f t="shared" si="3"/>
        <v>3481</v>
      </c>
      <c r="I19" s="4">
        <f t="shared" si="0"/>
        <v>43.512500000000003</v>
      </c>
      <c r="J19" s="4">
        <f t="shared" si="4"/>
        <v>65.268750000000011</v>
      </c>
      <c r="K19" s="5">
        <f t="shared" si="6"/>
        <v>344.96710000000002</v>
      </c>
      <c r="L19" s="29">
        <f t="shared" si="5"/>
        <v>379.15333960999999</v>
      </c>
      <c r="M19" s="5">
        <f t="shared" si="7"/>
        <v>34.186239609999973</v>
      </c>
      <c r="N19" s="5">
        <f t="shared" si="8"/>
        <v>17.093119804999986</v>
      </c>
      <c r="O19" s="5">
        <f t="shared" si="9"/>
        <v>396.246459415</v>
      </c>
    </row>
    <row r="20" spans="1:15" x14ac:dyDescent="0.25">
      <c r="A20" t="s">
        <v>21</v>
      </c>
      <c r="B20" s="5" t="s">
        <v>8</v>
      </c>
      <c r="C20" s="13">
        <v>39705</v>
      </c>
      <c r="D20" s="21">
        <v>88731</v>
      </c>
      <c r="E20" s="5">
        <v>81204</v>
      </c>
      <c r="F20" s="5">
        <f t="shared" si="2"/>
        <v>1774.6200000000001</v>
      </c>
      <c r="G20" s="5">
        <v>90506</v>
      </c>
      <c r="H20" s="17">
        <f t="shared" si="3"/>
        <v>3481</v>
      </c>
      <c r="I20" s="4">
        <f t="shared" si="0"/>
        <v>43.512500000000003</v>
      </c>
      <c r="J20" s="4">
        <f t="shared" si="4"/>
        <v>65.268750000000011</v>
      </c>
      <c r="K20" s="5">
        <f t="shared" si="6"/>
        <v>344.96710000000002</v>
      </c>
      <c r="L20" s="29">
        <f t="shared" si="5"/>
        <v>379.15333960999999</v>
      </c>
      <c r="M20" s="5">
        <f t="shared" si="7"/>
        <v>34.186239609999973</v>
      </c>
      <c r="N20" s="5">
        <f t="shared" si="8"/>
        <v>17.093119804999986</v>
      </c>
      <c r="O20" s="5">
        <f t="shared" si="9"/>
        <v>396.246459415</v>
      </c>
    </row>
    <row r="21" spans="1:15" x14ac:dyDescent="0.25">
      <c r="A21" t="s">
        <v>23</v>
      </c>
      <c r="B21" s="5" t="s">
        <v>8</v>
      </c>
      <c r="C21" s="13">
        <v>41555</v>
      </c>
      <c r="D21" s="21">
        <v>81209</v>
      </c>
      <c r="E21" s="5">
        <v>68425</v>
      </c>
      <c r="F21" s="5">
        <f t="shared" si="2"/>
        <v>1624.18</v>
      </c>
      <c r="G21" s="5">
        <v>82833</v>
      </c>
      <c r="H21" s="17">
        <f t="shared" si="3"/>
        <v>3185.8846153846152</v>
      </c>
      <c r="I21" s="4">
        <f t="shared" si="0"/>
        <v>39.823557692307688</v>
      </c>
      <c r="J21" s="4">
        <f t="shared" si="4"/>
        <v>59.735336538461532</v>
      </c>
      <c r="K21" s="5">
        <f t="shared" si="6"/>
        <v>315.7211653846154</v>
      </c>
      <c r="L21" s="29">
        <f t="shared" si="5"/>
        <v>347.00913287423077</v>
      </c>
      <c r="M21" s="5">
        <f t="shared" si="7"/>
        <v>31.287967489615369</v>
      </c>
      <c r="N21" s="5">
        <f t="shared" si="8"/>
        <v>15.643983744807684</v>
      </c>
      <c r="O21" s="5">
        <f t="shared" si="9"/>
        <v>362.65311661903843</v>
      </c>
    </row>
    <row r="22" spans="1:15" x14ac:dyDescent="0.25">
      <c r="A22" t="s">
        <v>95</v>
      </c>
      <c r="B22" s="5" t="s">
        <v>8</v>
      </c>
      <c r="C22" s="13">
        <v>43004</v>
      </c>
      <c r="D22" s="21">
        <v>77005</v>
      </c>
      <c r="E22" s="5"/>
      <c r="F22" s="5">
        <f t="shared" si="2"/>
        <v>1540.1000000000001</v>
      </c>
      <c r="G22" s="5">
        <v>78545</v>
      </c>
      <c r="H22" s="17">
        <f t="shared" si="3"/>
        <v>3020.9615384615386</v>
      </c>
      <c r="I22" s="4">
        <f t="shared" si="0"/>
        <v>37.762019230769234</v>
      </c>
      <c r="J22" s="4">
        <f t="shared" si="4"/>
        <v>56.643028846153854</v>
      </c>
      <c r="K22" s="5">
        <f t="shared" si="6"/>
        <v>299.37728846153851</v>
      </c>
      <c r="L22" s="29">
        <f t="shared" si="5"/>
        <v>329.04557774807699</v>
      </c>
      <c r="M22" s="5">
        <f t="shared" si="7"/>
        <v>29.668289286538482</v>
      </c>
      <c r="N22" s="5">
        <f t="shared" si="8"/>
        <v>14.834144643269241</v>
      </c>
      <c r="O22" s="5">
        <f t="shared" si="9"/>
        <v>343.87972239134626</v>
      </c>
    </row>
    <row r="23" spans="1:15" x14ac:dyDescent="0.25">
      <c r="A23" t="s">
        <v>84</v>
      </c>
      <c r="B23" s="5" t="s">
        <v>8</v>
      </c>
      <c r="C23" s="13">
        <v>41981</v>
      </c>
      <c r="D23" s="21">
        <v>77005</v>
      </c>
      <c r="E23" s="5">
        <v>63525</v>
      </c>
      <c r="F23" s="5">
        <f t="shared" si="2"/>
        <v>1540.1000000000001</v>
      </c>
      <c r="G23" s="5">
        <v>78545</v>
      </c>
      <c r="H23" s="17">
        <f t="shared" si="3"/>
        <v>3020.9615384615386</v>
      </c>
      <c r="I23" s="4">
        <f t="shared" si="0"/>
        <v>37.762019230769234</v>
      </c>
      <c r="J23" s="4">
        <f t="shared" si="4"/>
        <v>56.643028846153854</v>
      </c>
      <c r="K23" s="5">
        <f t="shared" si="6"/>
        <v>299.37728846153851</v>
      </c>
      <c r="L23" s="29">
        <f t="shared" si="5"/>
        <v>329.04557774807699</v>
      </c>
      <c r="M23" s="5">
        <f t="shared" si="7"/>
        <v>29.668289286538482</v>
      </c>
      <c r="N23" s="5">
        <f t="shared" si="8"/>
        <v>14.834144643269241</v>
      </c>
      <c r="O23" s="5">
        <f t="shared" si="9"/>
        <v>343.87972239134626</v>
      </c>
    </row>
    <row r="24" spans="1:15" x14ac:dyDescent="0.25">
      <c r="A24" t="s">
        <v>87</v>
      </c>
      <c r="B24" s="5" t="s">
        <v>8</v>
      </c>
      <c r="C24" s="13">
        <v>42186</v>
      </c>
      <c r="D24" s="21">
        <v>71889</v>
      </c>
      <c r="E24" s="5">
        <v>55431</v>
      </c>
      <c r="F24" s="5">
        <f t="shared" si="2"/>
        <v>1437.78</v>
      </c>
      <c r="G24" s="5">
        <v>73327</v>
      </c>
      <c r="H24" s="17">
        <f t="shared" si="3"/>
        <v>2820.2692307692309</v>
      </c>
      <c r="I24" s="4">
        <f t="shared" si="0"/>
        <v>35.253365384615385</v>
      </c>
      <c r="J24" s="4">
        <f t="shared" si="4"/>
        <v>52.880048076923075</v>
      </c>
      <c r="K24" s="5">
        <f t="shared" si="6"/>
        <v>279.48868076923083</v>
      </c>
      <c r="L24" s="29">
        <f t="shared" si="5"/>
        <v>307.18600903346157</v>
      </c>
      <c r="M24" s="5">
        <f t="shared" si="7"/>
        <v>27.697328264230748</v>
      </c>
      <c r="N24" s="5">
        <f t="shared" si="8"/>
        <v>13.848664132115374</v>
      </c>
      <c r="O24" s="5">
        <f t="shared" si="9"/>
        <v>321.03467316557692</v>
      </c>
    </row>
    <row r="25" spans="1:15" x14ac:dyDescent="0.25">
      <c r="A25" t="s">
        <v>88</v>
      </c>
      <c r="B25" s="5" t="s">
        <v>8</v>
      </c>
      <c r="C25" s="13">
        <v>42275</v>
      </c>
      <c r="D25" s="21">
        <v>71889</v>
      </c>
      <c r="E25" s="5">
        <v>55431</v>
      </c>
      <c r="F25" s="5">
        <f t="shared" si="2"/>
        <v>1437.78</v>
      </c>
      <c r="G25" s="5">
        <v>73327</v>
      </c>
      <c r="H25" s="17">
        <f t="shared" si="3"/>
        <v>2820.2692307692309</v>
      </c>
      <c r="I25" s="4">
        <f t="shared" si="0"/>
        <v>35.253365384615385</v>
      </c>
      <c r="J25" s="4">
        <f t="shared" si="4"/>
        <v>52.880048076923075</v>
      </c>
      <c r="K25" s="5">
        <f t="shared" si="6"/>
        <v>279.48868076923083</v>
      </c>
      <c r="L25" s="29">
        <f t="shared" si="5"/>
        <v>307.18600903346157</v>
      </c>
      <c r="M25" s="5">
        <f t="shared" si="7"/>
        <v>27.697328264230748</v>
      </c>
      <c r="N25" s="5">
        <f t="shared" si="8"/>
        <v>13.848664132115374</v>
      </c>
      <c r="O25" s="5">
        <f t="shared" si="9"/>
        <v>321.03467316557692</v>
      </c>
    </row>
    <row r="26" spans="1:15" x14ac:dyDescent="0.25">
      <c r="B26" s="5"/>
      <c r="C26" s="13"/>
      <c r="D26" s="21"/>
      <c r="E26" s="5"/>
      <c r="F26" s="5"/>
      <c r="G26" s="5"/>
      <c r="H26" s="17"/>
      <c r="K26" s="5"/>
      <c r="L26" s="29"/>
      <c r="M26" s="5"/>
      <c r="N26" s="5"/>
    </row>
    <row r="27" spans="1:15" x14ac:dyDescent="0.25">
      <c r="A27" t="s">
        <v>30</v>
      </c>
      <c r="B27" s="5" t="s">
        <v>64</v>
      </c>
      <c r="C27" s="14">
        <v>34968</v>
      </c>
      <c r="D27" s="4">
        <v>65695.89</v>
      </c>
      <c r="E27" s="5">
        <v>62530.3</v>
      </c>
      <c r="F27" s="5">
        <f t="shared" si="2"/>
        <v>1313.9177999999999</v>
      </c>
      <c r="G27" s="5">
        <f t="shared" ref="G27:G29" si="10">D27+F27</f>
        <v>67009.807799999995</v>
      </c>
      <c r="H27" s="17">
        <f t="shared" si="3"/>
        <v>2577.3002999999999</v>
      </c>
      <c r="I27" s="4">
        <f t="shared" si="0"/>
        <v>32.21625375</v>
      </c>
      <c r="J27" s="4">
        <f t="shared" si="4"/>
        <v>48.324380625000003</v>
      </c>
      <c r="M27" s="5"/>
    </row>
    <row r="28" spans="1:15" x14ac:dyDescent="0.25">
      <c r="A28" t="s">
        <v>31</v>
      </c>
      <c r="B28" s="5" t="s">
        <v>65</v>
      </c>
      <c r="C28" s="14">
        <v>39856</v>
      </c>
      <c r="D28" s="4">
        <v>54964.57</v>
      </c>
      <c r="E28" s="5">
        <v>52316.08</v>
      </c>
      <c r="F28" s="5">
        <f t="shared" si="2"/>
        <v>1099.2914000000001</v>
      </c>
      <c r="G28" s="5">
        <f t="shared" si="10"/>
        <v>56063.861400000002</v>
      </c>
      <c r="H28" s="17">
        <f t="shared" si="3"/>
        <v>2156.3023615384618</v>
      </c>
      <c r="I28" s="4">
        <f t="shared" si="0"/>
        <v>26.953779519230771</v>
      </c>
      <c r="J28" s="4">
        <f t="shared" si="4"/>
        <v>40.430669278846153</v>
      </c>
      <c r="M28" s="5"/>
    </row>
    <row r="29" spans="1:15" x14ac:dyDescent="0.25">
      <c r="A29" t="s">
        <v>32</v>
      </c>
      <c r="B29" s="5" t="s">
        <v>66</v>
      </c>
      <c r="C29" s="14">
        <v>41579</v>
      </c>
      <c r="D29" s="21">
        <v>18.45</v>
      </c>
      <c r="E29" s="5">
        <v>18</v>
      </c>
      <c r="F29" s="5">
        <f t="shared" si="2"/>
        <v>0.36899999999999999</v>
      </c>
      <c r="G29" s="5">
        <f t="shared" si="10"/>
        <v>18.818999999999999</v>
      </c>
      <c r="H29" s="17"/>
    </row>
    <row r="30" spans="1:15" x14ac:dyDescent="0.25">
      <c r="B30" s="5"/>
      <c r="C30" s="12"/>
      <c r="D30" s="12"/>
      <c r="E30" s="5"/>
      <c r="F30" s="5"/>
      <c r="G30" s="5"/>
      <c r="H30" s="17"/>
    </row>
    <row r="31" spans="1:15" x14ac:dyDescent="0.25">
      <c r="A31" s="2" t="s">
        <v>0</v>
      </c>
      <c r="B31" s="2"/>
      <c r="C31" s="2"/>
      <c r="D31" s="1">
        <v>2017</v>
      </c>
      <c r="E31" s="15">
        <v>2015</v>
      </c>
      <c r="F31" s="15"/>
      <c r="G31" s="15">
        <v>2018</v>
      </c>
      <c r="H31" s="17"/>
    </row>
    <row r="32" spans="1:15" x14ac:dyDescent="0.25">
      <c r="A32" s="9" t="s">
        <v>33</v>
      </c>
      <c r="B32" s="5"/>
      <c r="C32" s="5"/>
      <c r="D32" s="2" t="s">
        <v>1</v>
      </c>
      <c r="E32" s="2" t="s">
        <v>1</v>
      </c>
      <c r="F32" s="2"/>
      <c r="G32" s="2" t="s">
        <v>1</v>
      </c>
      <c r="H32" s="17"/>
    </row>
    <row r="33" spans="1:13" x14ac:dyDescent="0.25">
      <c r="A33" t="s">
        <v>34</v>
      </c>
      <c r="B33" s="5" t="s">
        <v>72</v>
      </c>
      <c r="C33" s="13">
        <v>36234</v>
      </c>
      <c r="D33" s="21">
        <v>112040.86</v>
      </c>
      <c r="E33" s="5">
        <v>106642.1</v>
      </c>
      <c r="F33" s="5">
        <f t="shared" ref="F33:F36" si="11">D33*0.02</f>
        <v>2240.8172</v>
      </c>
      <c r="G33" s="5">
        <f t="shared" ref="G33:G36" si="12">D33+F33</f>
        <v>114281.67720000001</v>
      </c>
      <c r="H33" s="17">
        <f t="shared" si="3"/>
        <v>4395.4491230769236</v>
      </c>
      <c r="I33" s="4">
        <f>H33/80</f>
        <v>54.943114038461545</v>
      </c>
      <c r="M33" s="5"/>
    </row>
    <row r="34" spans="1:13" x14ac:dyDescent="0.25">
      <c r="A34" t="s">
        <v>35</v>
      </c>
      <c r="B34" s="5" t="s">
        <v>73</v>
      </c>
      <c r="C34" s="13">
        <v>34274</v>
      </c>
      <c r="D34" s="21">
        <v>65695.89</v>
      </c>
      <c r="E34" s="5">
        <v>62530.3</v>
      </c>
      <c r="F34" s="5">
        <f t="shared" si="11"/>
        <v>1313.9177999999999</v>
      </c>
      <c r="G34" s="5">
        <f t="shared" si="12"/>
        <v>67009.807799999995</v>
      </c>
      <c r="H34" s="17">
        <f t="shared" si="3"/>
        <v>2577.3002999999999</v>
      </c>
      <c r="I34" s="4">
        <f>H34/80</f>
        <v>32.21625375</v>
      </c>
      <c r="J34" s="4">
        <f t="shared" ref="J34:J35" si="13">I34*1.5</f>
        <v>48.324380625000003</v>
      </c>
    </row>
    <row r="35" spans="1:13" x14ac:dyDescent="0.25">
      <c r="A35" s="24" t="s">
        <v>36</v>
      </c>
      <c r="B35" s="25" t="s">
        <v>74</v>
      </c>
      <c r="C35" s="20">
        <v>41106</v>
      </c>
      <c r="D35" s="4">
        <v>53754.09</v>
      </c>
      <c r="E35" s="5">
        <v>51163.92</v>
      </c>
      <c r="F35" s="5">
        <f t="shared" si="11"/>
        <v>1075.0817999999999</v>
      </c>
      <c r="G35" s="5">
        <f t="shared" si="12"/>
        <v>54829.171799999996</v>
      </c>
      <c r="H35" s="17">
        <f t="shared" si="3"/>
        <v>2108.8143</v>
      </c>
      <c r="I35" s="4">
        <f t="shared" ref="I35" si="14">H35/80</f>
        <v>26.360178749999999</v>
      </c>
      <c r="J35" s="4">
        <f t="shared" si="13"/>
        <v>39.540268124999997</v>
      </c>
    </row>
    <row r="36" spans="1:13" x14ac:dyDescent="0.25">
      <c r="A36" s="24" t="s">
        <v>92</v>
      </c>
      <c r="B36" s="25" t="s">
        <v>93</v>
      </c>
      <c r="C36" s="20">
        <v>42403</v>
      </c>
      <c r="D36" s="4">
        <v>15.32</v>
      </c>
      <c r="E36" s="5"/>
      <c r="F36" s="5">
        <f t="shared" si="11"/>
        <v>0.30640000000000001</v>
      </c>
      <c r="G36" s="5">
        <f t="shared" si="12"/>
        <v>15.6264</v>
      </c>
      <c r="H36" s="17"/>
    </row>
    <row r="37" spans="1:13" x14ac:dyDescent="0.25">
      <c r="A37" s="6"/>
      <c r="B37" s="7"/>
      <c r="C37" s="20"/>
      <c r="D37" s="4"/>
      <c r="E37" s="5"/>
      <c r="F37" s="5"/>
      <c r="G37" s="5"/>
      <c r="H37" s="17"/>
    </row>
    <row r="38" spans="1:13" x14ac:dyDescent="0.25">
      <c r="B38" s="1"/>
      <c r="C38" s="1"/>
      <c r="D38" s="1">
        <v>2017</v>
      </c>
      <c r="E38" s="15">
        <v>2015</v>
      </c>
      <c r="F38" s="15"/>
      <c r="G38" s="15">
        <v>2018</v>
      </c>
      <c r="H38" s="17"/>
    </row>
    <row r="39" spans="1:13" x14ac:dyDescent="0.25">
      <c r="A39" s="9" t="s">
        <v>37</v>
      </c>
      <c r="B39" s="2"/>
      <c r="C39" s="2"/>
      <c r="D39" s="2" t="s">
        <v>1</v>
      </c>
      <c r="E39" s="2" t="s">
        <v>1</v>
      </c>
      <c r="F39" s="2"/>
      <c r="G39" s="2" t="s">
        <v>1</v>
      </c>
      <c r="H39" s="17"/>
    </row>
    <row r="40" spans="1:13" x14ac:dyDescent="0.25">
      <c r="A40" t="s">
        <v>38</v>
      </c>
      <c r="B40" s="5" t="s">
        <v>75</v>
      </c>
      <c r="C40" s="13">
        <v>32672</v>
      </c>
      <c r="D40" s="4">
        <v>88351.06</v>
      </c>
      <c r="E40" s="5">
        <v>84093.81</v>
      </c>
      <c r="F40" s="5">
        <f t="shared" ref="F40:F45" si="15">D40*0.02</f>
        <v>1767.0211999999999</v>
      </c>
      <c r="G40" s="5">
        <f t="shared" ref="G40:G45" si="16">D40+F40</f>
        <v>90118.081200000001</v>
      </c>
      <c r="H40" s="17">
        <f t="shared" si="3"/>
        <v>3466.0800461538461</v>
      </c>
      <c r="I40" s="4">
        <f t="shared" ref="I40:I45" si="17">H40/80</f>
        <v>43.326000576923079</v>
      </c>
      <c r="J40" s="4">
        <f t="shared" ref="J40:J45" si="18">I40*1.5</f>
        <v>64.989000865384611</v>
      </c>
      <c r="M40" s="5"/>
    </row>
    <row r="41" spans="1:13" x14ac:dyDescent="0.25">
      <c r="A41" t="s">
        <v>39</v>
      </c>
      <c r="B41" s="5" t="s">
        <v>76</v>
      </c>
      <c r="C41" s="13">
        <v>38640</v>
      </c>
      <c r="D41" s="21">
        <v>72211.179999999993</v>
      </c>
      <c r="E41" s="5">
        <v>68731.64</v>
      </c>
      <c r="F41" s="5">
        <f t="shared" si="15"/>
        <v>1444.2235999999998</v>
      </c>
      <c r="G41" s="5">
        <f t="shared" si="16"/>
        <v>73655.403599999991</v>
      </c>
      <c r="H41" s="17">
        <f t="shared" si="3"/>
        <v>2832.9001384615381</v>
      </c>
      <c r="I41" s="4">
        <f t="shared" si="17"/>
        <v>35.411251730769223</v>
      </c>
      <c r="J41" s="4">
        <f t="shared" si="18"/>
        <v>53.116877596153834</v>
      </c>
      <c r="M41" s="5"/>
    </row>
    <row r="42" spans="1:13" x14ac:dyDescent="0.25">
      <c r="A42" t="s">
        <v>40</v>
      </c>
      <c r="B42" s="5" t="s">
        <v>76</v>
      </c>
      <c r="C42" s="13">
        <v>36913</v>
      </c>
      <c r="D42" s="21">
        <v>72211.179999999993</v>
      </c>
      <c r="E42" s="5">
        <v>68731.64</v>
      </c>
      <c r="F42" s="5">
        <f t="shared" si="15"/>
        <v>1444.2235999999998</v>
      </c>
      <c r="G42" s="5">
        <f t="shared" si="16"/>
        <v>73655.403599999991</v>
      </c>
      <c r="H42" s="17">
        <f t="shared" si="3"/>
        <v>2832.9001384615381</v>
      </c>
      <c r="I42" s="4">
        <f t="shared" si="17"/>
        <v>35.411251730769223</v>
      </c>
      <c r="J42" s="4">
        <f t="shared" si="18"/>
        <v>53.116877596153834</v>
      </c>
      <c r="M42" s="5"/>
    </row>
    <row r="43" spans="1:13" x14ac:dyDescent="0.25">
      <c r="A43" t="s">
        <v>85</v>
      </c>
      <c r="B43" s="5" t="s">
        <v>86</v>
      </c>
      <c r="C43" s="13">
        <v>42023</v>
      </c>
      <c r="D43" s="21">
        <v>69137.5</v>
      </c>
      <c r="E43" s="5">
        <v>60000</v>
      </c>
      <c r="F43" s="5">
        <f t="shared" si="15"/>
        <v>1382.75</v>
      </c>
      <c r="G43" s="5">
        <v>73655.399999999994</v>
      </c>
      <c r="H43" s="17">
        <f t="shared" si="3"/>
        <v>2832.8999999999996</v>
      </c>
      <c r="I43" s="4">
        <f t="shared" si="17"/>
        <v>35.411249999999995</v>
      </c>
      <c r="J43" s="4">
        <f t="shared" si="18"/>
        <v>53.116874999999993</v>
      </c>
      <c r="M43" s="5"/>
    </row>
    <row r="44" spans="1:13" x14ac:dyDescent="0.25">
      <c r="A44" t="s">
        <v>98</v>
      </c>
      <c r="B44" s="5" t="s">
        <v>76</v>
      </c>
      <c r="C44" s="13">
        <v>43073</v>
      </c>
      <c r="D44" s="21">
        <v>66211.179999999993</v>
      </c>
      <c r="E44" s="5"/>
      <c r="F44" s="5">
        <f>D44*0.02</f>
        <v>1324.2235999999998</v>
      </c>
      <c r="G44" s="5">
        <f>D44+F44</f>
        <v>67535.403599999991</v>
      </c>
      <c r="H44" s="17">
        <f>G44/26</f>
        <v>2597.5155230769228</v>
      </c>
      <c r="I44" s="4">
        <f>H44/80</f>
        <v>32.468944038461537</v>
      </c>
      <c r="J44" s="4">
        <f>I44*1.5</f>
        <v>48.703416057692309</v>
      </c>
      <c r="M44" s="5"/>
    </row>
    <row r="45" spans="1:13" x14ac:dyDescent="0.25">
      <c r="A45" t="s">
        <v>43</v>
      </c>
      <c r="B45" s="5" t="s">
        <v>78</v>
      </c>
      <c r="C45" s="13">
        <v>37377</v>
      </c>
      <c r="D45" s="21">
        <v>54955.55</v>
      </c>
      <c r="E45" s="5">
        <v>52307.48</v>
      </c>
      <c r="F45" s="5">
        <f t="shared" si="15"/>
        <v>1099.1110000000001</v>
      </c>
      <c r="G45" s="5">
        <f t="shared" si="16"/>
        <v>56054.661</v>
      </c>
      <c r="H45" s="17">
        <f t="shared" si="3"/>
        <v>2155.9485</v>
      </c>
      <c r="I45" s="4">
        <f t="shared" si="17"/>
        <v>26.949356250000001</v>
      </c>
      <c r="J45" s="4">
        <f t="shared" si="18"/>
        <v>40.424034375000005</v>
      </c>
      <c r="M45" s="5"/>
    </row>
    <row r="47" spans="1:13" x14ac:dyDescent="0.25">
      <c r="B47" s="5"/>
      <c r="C47" s="13"/>
      <c r="D47" s="21"/>
      <c r="E47" s="5"/>
      <c r="F47" s="5"/>
      <c r="G47" s="5"/>
      <c r="H47" s="17"/>
      <c r="M47" s="5"/>
    </row>
    <row r="48" spans="1:13" x14ac:dyDescent="0.25">
      <c r="B48" s="5"/>
      <c r="C48" s="5"/>
      <c r="D48" s="21"/>
      <c r="E48" s="5"/>
      <c r="F48" s="5"/>
      <c r="G48" s="5"/>
      <c r="H48" s="17"/>
    </row>
    <row r="49" spans="1:13" x14ac:dyDescent="0.25">
      <c r="B49" s="1"/>
      <c r="C49" s="1"/>
      <c r="D49" s="1">
        <v>2017</v>
      </c>
      <c r="E49" s="15">
        <v>2015</v>
      </c>
      <c r="F49" s="15"/>
      <c r="G49" s="15">
        <v>2018</v>
      </c>
      <c r="H49" s="17"/>
    </row>
    <row r="50" spans="1:13" x14ac:dyDescent="0.25">
      <c r="A50" s="9" t="s">
        <v>44</v>
      </c>
      <c r="B50" s="2"/>
      <c r="C50" s="2"/>
      <c r="D50" s="2" t="s">
        <v>1</v>
      </c>
      <c r="E50" s="2" t="s">
        <v>1</v>
      </c>
      <c r="F50" s="2"/>
      <c r="G50" s="2" t="s">
        <v>1</v>
      </c>
      <c r="H50" s="17"/>
    </row>
    <row r="51" spans="1:13" x14ac:dyDescent="0.25">
      <c r="B51" s="5" t="s">
        <v>91</v>
      </c>
      <c r="C51" s="13"/>
      <c r="D51" s="21">
        <v>0</v>
      </c>
      <c r="E51" s="5">
        <v>94623.49</v>
      </c>
      <c r="F51" s="5"/>
      <c r="G51" s="5"/>
      <c r="H51" s="17"/>
      <c r="I51" s="4">
        <f t="shared" ref="I51:I53" si="19">H51/80</f>
        <v>0</v>
      </c>
    </row>
    <row r="52" spans="1:13" x14ac:dyDescent="0.25">
      <c r="A52" t="s">
        <v>46</v>
      </c>
      <c r="B52" s="5" t="s">
        <v>80</v>
      </c>
      <c r="C52" s="13">
        <v>38642</v>
      </c>
      <c r="D52" s="21">
        <v>88351.06</v>
      </c>
      <c r="E52" s="5">
        <v>85323.8</v>
      </c>
      <c r="F52" s="5">
        <f t="shared" ref="F52:F53" si="20">D52*0.02</f>
        <v>1767.0211999999999</v>
      </c>
      <c r="G52" s="5">
        <f t="shared" ref="G52:G53" si="21">D52+F52</f>
        <v>90118.081200000001</v>
      </c>
      <c r="H52" s="17">
        <f t="shared" si="3"/>
        <v>3466.0800461538461</v>
      </c>
      <c r="I52" s="4">
        <f t="shared" si="19"/>
        <v>43.326000576923079</v>
      </c>
      <c r="J52" s="4">
        <f t="shared" ref="J52:J53" si="22">I52*1.5</f>
        <v>64.989000865384611</v>
      </c>
      <c r="M52" s="5"/>
    </row>
    <row r="53" spans="1:13" x14ac:dyDescent="0.25">
      <c r="A53" t="s">
        <v>41</v>
      </c>
      <c r="B53" s="5" t="s">
        <v>81</v>
      </c>
      <c r="C53" s="13">
        <v>39846</v>
      </c>
      <c r="D53" s="21">
        <v>72211.179999999993</v>
      </c>
      <c r="E53" s="5">
        <v>69961.64</v>
      </c>
      <c r="F53" s="5">
        <f t="shared" si="20"/>
        <v>1444.2235999999998</v>
      </c>
      <c r="G53" s="5">
        <f t="shared" si="21"/>
        <v>73655.403599999991</v>
      </c>
      <c r="H53" s="17">
        <f t="shared" si="3"/>
        <v>2832.9001384615381</v>
      </c>
      <c r="I53" s="4">
        <f t="shared" si="19"/>
        <v>35.411251730769223</v>
      </c>
      <c r="J53" s="4">
        <f t="shared" si="22"/>
        <v>53.116877596153834</v>
      </c>
      <c r="M53" s="5"/>
    </row>
    <row r="54" spans="1:13" x14ac:dyDescent="0.25">
      <c r="B54" s="1"/>
      <c r="C54" s="1"/>
      <c r="D54" s="1"/>
      <c r="H54" s="17"/>
    </row>
    <row r="55" spans="1:13" x14ac:dyDescent="0.25">
      <c r="A55" s="9" t="s">
        <v>47</v>
      </c>
      <c r="B55" s="2"/>
      <c r="C55" s="2"/>
      <c r="D55" s="2">
        <v>2017</v>
      </c>
      <c r="E55" s="19">
        <v>2015</v>
      </c>
      <c r="F55" s="19"/>
      <c r="G55" s="33">
        <v>2018</v>
      </c>
      <c r="H55" s="17"/>
    </row>
    <row r="56" spans="1:13" x14ac:dyDescent="0.25">
      <c r="A56" t="s">
        <v>94</v>
      </c>
      <c r="B56" s="5"/>
      <c r="C56" s="5"/>
      <c r="D56" s="21">
        <f t="shared" ref="D56" si="23">(E56*2.5%)+E56</f>
        <v>14.954750000000001</v>
      </c>
      <c r="E56" s="5">
        <v>14.59</v>
      </c>
      <c r="F56" s="5">
        <f t="shared" ref="F56:F57" si="24">D56*0.02</f>
        <v>0.299095</v>
      </c>
      <c r="G56" s="5">
        <f t="shared" ref="G56:G57" si="25">D56+F56</f>
        <v>15.253845</v>
      </c>
      <c r="H56" s="17"/>
    </row>
    <row r="57" spans="1:13" x14ac:dyDescent="0.25">
      <c r="A57" t="s">
        <v>53</v>
      </c>
      <c r="B57" s="5"/>
      <c r="C57" s="5"/>
      <c r="D57" s="21">
        <v>20000</v>
      </c>
      <c r="E57" s="5">
        <v>14.59</v>
      </c>
      <c r="F57" s="5">
        <f t="shared" si="24"/>
        <v>400</v>
      </c>
      <c r="G57" s="5">
        <f t="shared" si="25"/>
        <v>20400</v>
      </c>
      <c r="H57" s="17">
        <f>G57/12</f>
        <v>1700</v>
      </c>
    </row>
    <row r="58" spans="1:13" x14ac:dyDescent="0.25">
      <c r="E58" s="5">
        <v>14.59</v>
      </c>
      <c r="F58" s="5"/>
      <c r="G58" s="5"/>
      <c r="H58" s="17"/>
    </row>
    <row r="59" spans="1:13" x14ac:dyDescent="0.25">
      <c r="B59" s="1"/>
      <c r="C59" s="1"/>
      <c r="D59" s="1"/>
      <c r="E59" s="5">
        <v>14.59</v>
      </c>
      <c r="F59" s="5"/>
      <c r="G59" s="5"/>
      <c r="H59" s="17"/>
    </row>
    <row r="60" spans="1:13" x14ac:dyDescent="0.25">
      <c r="A60" s="9" t="s">
        <v>54</v>
      </c>
      <c r="B60" s="2"/>
      <c r="C60" s="2"/>
      <c r="D60" s="2">
        <v>2017</v>
      </c>
      <c r="E60" s="5">
        <v>14.59</v>
      </c>
      <c r="F60" s="5"/>
      <c r="G60" s="32">
        <v>2018</v>
      </c>
      <c r="H60" s="17"/>
    </row>
    <row r="61" spans="1:13" x14ac:dyDescent="0.25">
      <c r="A61" t="s">
        <v>90</v>
      </c>
      <c r="B61" s="5"/>
      <c r="C61" s="5"/>
      <c r="D61" s="21">
        <v>15.32</v>
      </c>
      <c r="E61" s="5">
        <v>14.59</v>
      </c>
      <c r="F61" s="5">
        <f t="shared" ref="F61:F62" si="26">D61*0.02</f>
        <v>0.30640000000000001</v>
      </c>
      <c r="G61" s="5">
        <f t="shared" ref="G61:G62" si="27">D61+F61</f>
        <v>15.6264</v>
      </c>
      <c r="H61" s="17"/>
    </row>
    <row r="62" spans="1:13" x14ac:dyDescent="0.25">
      <c r="A62" t="s">
        <v>56</v>
      </c>
      <c r="B62" s="5"/>
      <c r="C62" s="5"/>
      <c r="D62" s="21">
        <v>15.32</v>
      </c>
      <c r="E62" s="5">
        <v>19054.18</v>
      </c>
      <c r="F62" s="5">
        <f t="shared" si="26"/>
        <v>0.30640000000000001</v>
      </c>
      <c r="G62" s="5">
        <f t="shared" si="27"/>
        <v>15.6264</v>
      </c>
      <c r="H62" s="17"/>
    </row>
    <row r="63" spans="1:13" x14ac:dyDescent="0.25">
      <c r="B63" s="5"/>
      <c r="C63" s="5"/>
      <c r="D63" s="21"/>
      <c r="H63" s="17"/>
    </row>
    <row r="64" spans="1:13" x14ac:dyDescent="0.25">
      <c r="D64" s="2">
        <v>2017</v>
      </c>
      <c r="E64" s="5">
        <v>14.59</v>
      </c>
      <c r="F64" s="5"/>
      <c r="G64" s="32">
        <v>2018</v>
      </c>
      <c r="H64" s="17"/>
    </row>
    <row r="65" spans="1:10" x14ac:dyDescent="0.25">
      <c r="A65" s="11" t="s">
        <v>57</v>
      </c>
      <c r="B65" s="23" t="s">
        <v>82</v>
      </c>
      <c r="C65" s="1"/>
      <c r="D65" s="21">
        <v>22305.93</v>
      </c>
      <c r="E65" s="19">
        <v>2015</v>
      </c>
      <c r="F65" s="5">
        <f t="shared" ref="F65:F67" si="28">D65*0.02</f>
        <v>446.11860000000001</v>
      </c>
      <c r="G65" s="5">
        <f t="shared" ref="G65:G67" si="29">D65+F65</f>
        <v>22752.048600000002</v>
      </c>
      <c r="H65" s="17">
        <f t="shared" si="3"/>
        <v>875.07879230769242</v>
      </c>
    </row>
    <row r="66" spans="1:10" x14ac:dyDescent="0.25">
      <c r="A66" s="11" t="s">
        <v>58</v>
      </c>
      <c r="B66" s="23" t="s">
        <v>83</v>
      </c>
      <c r="C66" s="12"/>
      <c r="D66" s="21">
        <v>18460.25</v>
      </c>
      <c r="E66" s="5">
        <v>14.59</v>
      </c>
      <c r="F66" s="5">
        <f t="shared" si="28"/>
        <v>369.20499999999998</v>
      </c>
      <c r="G66" s="5">
        <f t="shared" si="29"/>
        <v>18829.455000000002</v>
      </c>
      <c r="H66" s="17">
        <f t="shared" si="3"/>
        <v>724.20980769230778</v>
      </c>
    </row>
    <row r="67" spans="1:10" x14ac:dyDescent="0.25">
      <c r="A67" s="11" t="s">
        <v>24</v>
      </c>
      <c r="B67" s="5" t="s">
        <v>89</v>
      </c>
      <c r="C67" s="1"/>
      <c r="D67" s="17">
        <v>18460.25</v>
      </c>
      <c r="E67" s="5">
        <v>14.59</v>
      </c>
      <c r="F67" s="5">
        <f t="shared" si="28"/>
        <v>369.20499999999998</v>
      </c>
      <c r="G67" s="5">
        <f t="shared" si="29"/>
        <v>18829.455000000002</v>
      </c>
      <c r="H67" s="17">
        <f t="shared" si="3"/>
        <v>724.20980769230778</v>
      </c>
    </row>
    <row r="68" spans="1:10" x14ac:dyDescent="0.25">
      <c r="E68" s="5"/>
      <c r="F68" s="5"/>
      <c r="G68" s="5"/>
    </row>
    <row r="69" spans="1:10" x14ac:dyDescent="0.25">
      <c r="B69" s="5"/>
      <c r="C69" s="5"/>
      <c r="D69" s="5"/>
    </row>
    <row r="70" spans="1:10" x14ac:dyDescent="0.25">
      <c r="E70" s="5">
        <v>19188</v>
      </c>
      <c r="F70" s="5"/>
      <c r="G70" s="5"/>
    </row>
    <row r="71" spans="1:10" ht="3.75" customHeight="1" x14ac:dyDescent="0.25">
      <c r="B71" s="1"/>
      <c r="C71" s="1"/>
      <c r="D71" s="1">
        <v>2017</v>
      </c>
      <c r="E71" s="5"/>
      <c r="F71" s="5"/>
      <c r="G71" s="5"/>
      <c r="H71" s="1">
        <v>2018</v>
      </c>
      <c r="I71" s="1">
        <v>2019</v>
      </c>
      <c r="J71" s="1">
        <v>2020</v>
      </c>
    </row>
    <row r="72" spans="1:10" x14ac:dyDescent="0.25">
      <c r="A72" s="9"/>
      <c r="B72" s="2"/>
      <c r="C72" s="2"/>
      <c r="D72" s="2"/>
      <c r="E72" s="22"/>
      <c r="F72" s="22"/>
      <c r="G72" s="22"/>
      <c r="H72" s="2"/>
      <c r="I72" s="2"/>
      <c r="J72" s="2"/>
    </row>
    <row r="73" spans="1:10" x14ac:dyDescent="0.25">
      <c r="B73" s="5"/>
      <c r="C73" s="13"/>
      <c r="D73" s="21"/>
    </row>
    <row r="74" spans="1:10" x14ac:dyDescent="0.25">
      <c r="C74" s="13"/>
      <c r="D74" s="4"/>
      <c r="H74" s="30"/>
      <c r="I74" s="30"/>
      <c r="J74" s="30"/>
    </row>
  </sheetData>
  <pageMargins left="0.39" right="0.4" top="0.75" bottom="0.46" header="0.3" footer="0.3"/>
  <pageSetup paperSize="5" orientation="landscape" copies="7" r:id="rId1"/>
  <headerFooter>
    <oddHeader>&amp;C2018 Salaries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2014</vt:lpstr>
      <vt:lpstr>2015</vt:lpstr>
      <vt:lpstr>2016</vt:lpstr>
      <vt:lpstr>2017</vt:lpstr>
      <vt:lpstr>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msalerno</dc:creator>
  <cp:lastModifiedBy>Sharon Wells</cp:lastModifiedBy>
  <cp:lastPrinted>2018-01-12T16:38:20Z</cp:lastPrinted>
  <dcterms:created xsi:type="dcterms:W3CDTF">2014-06-12T19:36:40Z</dcterms:created>
  <dcterms:modified xsi:type="dcterms:W3CDTF">2018-04-24T19:53:48Z</dcterms:modified>
</cp:coreProperties>
</file>